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НК" sheetId="6" r:id="rId1"/>
  </sheets>
  <definedNames>
    <definedName name="_xlnm.Print_Area" localSheetId="0">НК!$A$1:$W$88</definedName>
  </definedNames>
  <calcPr calcId="152511"/>
</workbook>
</file>

<file path=xl/calcChain.xml><?xml version="1.0" encoding="utf-8"?>
<calcChain xmlns="http://schemas.openxmlformats.org/spreadsheetml/2006/main">
  <c r="J73" i="6" l="1"/>
  <c r="I73" i="6"/>
  <c r="I70" i="6"/>
  <c r="J68" i="6"/>
  <c r="J69" i="6"/>
  <c r="I68" i="6"/>
  <c r="I69" i="6"/>
  <c r="J64" i="6"/>
  <c r="I64" i="6"/>
  <c r="I65" i="6"/>
  <c r="L61" i="6"/>
  <c r="I61" i="6" s="1"/>
  <c r="J59" i="6"/>
  <c r="J60" i="6"/>
  <c r="I59" i="6"/>
  <c r="I60" i="6"/>
  <c r="J55" i="6"/>
  <c r="J57" i="6"/>
  <c r="L55" i="6"/>
  <c r="L56" i="6"/>
  <c r="I55" i="6"/>
  <c r="I56" i="6"/>
  <c r="I57" i="6"/>
  <c r="J43" i="6"/>
  <c r="J44" i="6"/>
  <c r="J45" i="6"/>
  <c r="J46" i="6"/>
  <c r="J47" i="6"/>
  <c r="J48" i="6"/>
  <c r="J49" i="6"/>
  <c r="J50" i="6"/>
  <c r="J51" i="6"/>
  <c r="J52" i="6"/>
  <c r="I43" i="6"/>
  <c r="I44" i="6"/>
  <c r="I45" i="6"/>
  <c r="I46" i="6"/>
  <c r="I47" i="6"/>
  <c r="I48" i="6"/>
  <c r="I49" i="6"/>
  <c r="I50" i="6"/>
  <c r="I51" i="6"/>
  <c r="I52" i="6"/>
  <c r="I39" i="6"/>
  <c r="I40" i="6"/>
  <c r="J39" i="6"/>
  <c r="J40" i="6"/>
  <c r="J32" i="6"/>
  <c r="J33" i="6"/>
  <c r="J34" i="6"/>
  <c r="J35" i="6"/>
  <c r="J36" i="6"/>
  <c r="J37" i="6"/>
  <c r="I32" i="6"/>
  <c r="I33" i="6"/>
  <c r="I34" i="6"/>
  <c r="I35" i="6"/>
  <c r="I36" i="6"/>
  <c r="I37" i="6"/>
  <c r="S9" i="6" l="1"/>
  <c r="S26" i="6"/>
  <c r="S24" i="6"/>
  <c r="R26" i="6"/>
  <c r="R24" i="6"/>
  <c r="L24" i="6"/>
  <c r="L26" i="6"/>
  <c r="K9" i="6"/>
  <c r="K24" i="6"/>
  <c r="J24" i="6"/>
  <c r="I9" i="6"/>
  <c r="I26" i="6"/>
  <c r="I24" i="6"/>
  <c r="K10" i="6"/>
  <c r="W81" i="6" l="1"/>
  <c r="V81" i="6"/>
  <c r="U81" i="6"/>
  <c r="T81" i="6"/>
  <c r="S81" i="6"/>
  <c r="R81" i="6"/>
  <c r="W80" i="6"/>
  <c r="V80" i="6"/>
  <c r="U80" i="6"/>
  <c r="T80" i="6"/>
  <c r="S80" i="6"/>
  <c r="R80" i="6"/>
  <c r="Q72" i="6"/>
  <c r="P72" i="6"/>
  <c r="O72" i="6"/>
  <c r="N72" i="6"/>
  <c r="M72" i="6"/>
  <c r="K72" i="6"/>
  <c r="J75" i="6"/>
  <c r="I75" i="6"/>
  <c r="X74" i="6"/>
  <c r="Y74" i="6" s="1"/>
  <c r="L70" i="6"/>
  <c r="X71" i="6"/>
  <c r="Y71" i="6" s="1"/>
  <c r="J71" i="6"/>
  <c r="I71" i="6"/>
  <c r="Q63" i="6"/>
  <c r="P63" i="6"/>
  <c r="O63" i="6"/>
  <c r="N63" i="6"/>
  <c r="M63" i="6"/>
  <c r="K63" i="6"/>
  <c r="L65" i="6"/>
  <c r="Q58" i="6"/>
  <c r="P58" i="6"/>
  <c r="O58" i="6"/>
  <c r="N58" i="6"/>
  <c r="M58" i="6"/>
  <c r="K58" i="6"/>
  <c r="X62" i="6"/>
  <c r="Y62" i="6" s="1"/>
  <c r="J62" i="6"/>
  <c r="I62" i="6"/>
  <c r="X66" i="6"/>
  <c r="Y66" i="6" s="1"/>
  <c r="J66" i="6"/>
  <c r="I66" i="6"/>
  <c r="W54" i="6"/>
  <c r="V54" i="6"/>
  <c r="U54" i="6"/>
  <c r="T54" i="6"/>
  <c r="S54" i="6"/>
  <c r="R54" i="6"/>
  <c r="Q54" i="6"/>
  <c r="P54" i="6"/>
  <c r="O54" i="6"/>
  <c r="N54" i="6"/>
  <c r="M54" i="6"/>
  <c r="K54" i="6"/>
  <c r="X56" i="6"/>
  <c r="L48" i="6"/>
  <c r="X35" i="6"/>
  <c r="L35" i="6"/>
  <c r="Y56" i="6" l="1"/>
  <c r="Y35" i="6"/>
  <c r="R82" i="6"/>
  <c r="X76" i="6"/>
  <c r="Y76" i="6" s="1"/>
  <c r="X75" i="6"/>
  <c r="Y75" i="6" s="1"/>
  <c r="X73" i="6"/>
  <c r="L73" i="6"/>
  <c r="L72" i="6" s="1"/>
  <c r="W72" i="6"/>
  <c r="V72" i="6"/>
  <c r="U72" i="6"/>
  <c r="T72" i="6"/>
  <c r="S72" i="6"/>
  <c r="R72" i="6"/>
  <c r="X70" i="6"/>
  <c r="Y70" i="6" s="1"/>
  <c r="J70" i="6"/>
  <c r="X69" i="6"/>
  <c r="L69" i="6"/>
  <c r="X68" i="6"/>
  <c r="L68" i="6"/>
  <c r="W67" i="6"/>
  <c r="V67" i="6"/>
  <c r="U67" i="6"/>
  <c r="T67" i="6"/>
  <c r="S67" i="6"/>
  <c r="R67" i="6"/>
  <c r="Q67" i="6"/>
  <c r="P67" i="6"/>
  <c r="O67" i="6"/>
  <c r="N67" i="6"/>
  <c r="N53" i="6" s="1"/>
  <c r="M67" i="6"/>
  <c r="K67" i="6"/>
  <c r="X65" i="6"/>
  <c r="Y65" i="6" s="1"/>
  <c r="I63" i="6"/>
  <c r="X64" i="6"/>
  <c r="L64" i="6"/>
  <c r="W63" i="6"/>
  <c r="V63" i="6"/>
  <c r="U63" i="6"/>
  <c r="T63" i="6"/>
  <c r="S63" i="6"/>
  <c r="R63" i="6"/>
  <c r="X61" i="6"/>
  <c r="Y61" i="6" s="1"/>
  <c r="J61" i="6"/>
  <c r="X60" i="6"/>
  <c r="L60" i="6"/>
  <c r="X59" i="6"/>
  <c r="L59" i="6"/>
  <c r="W58" i="6"/>
  <c r="V58" i="6"/>
  <c r="U58" i="6"/>
  <c r="T58" i="6"/>
  <c r="S58" i="6"/>
  <c r="R58" i="6"/>
  <c r="X57" i="6"/>
  <c r="Y57" i="6" s="1"/>
  <c r="X55" i="6"/>
  <c r="L54" i="6"/>
  <c r="X52" i="6"/>
  <c r="L52" i="6"/>
  <c r="X51" i="6"/>
  <c r="L51" i="6"/>
  <c r="X50" i="6"/>
  <c r="L50" i="6"/>
  <c r="X49" i="6"/>
  <c r="L49" i="6"/>
  <c r="X48" i="6"/>
  <c r="Y48" i="6" s="1"/>
  <c r="X47" i="6"/>
  <c r="L47" i="6"/>
  <c r="X46" i="6"/>
  <c r="L46" i="6"/>
  <c r="X45" i="6"/>
  <c r="L45" i="6"/>
  <c r="X44" i="6"/>
  <c r="L44" i="6"/>
  <c r="X43" i="6"/>
  <c r="L43" i="6"/>
  <c r="W42" i="6"/>
  <c r="V42" i="6"/>
  <c r="U42" i="6"/>
  <c r="T42" i="6"/>
  <c r="S42" i="6"/>
  <c r="R42" i="6"/>
  <c r="Q42" i="6"/>
  <c r="P42" i="6"/>
  <c r="O42" i="6"/>
  <c r="N42" i="6"/>
  <c r="M42" i="6"/>
  <c r="K42" i="6"/>
  <c r="X40" i="6"/>
  <c r="L40" i="6"/>
  <c r="X39" i="6"/>
  <c r="L39" i="6"/>
  <c r="W38" i="6"/>
  <c r="V38" i="6"/>
  <c r="U38" i="6"/>
  <c r="T38" i="6"/>
  <c r="S38" i="6"/>
  <c r="R38" i="6"/>
  <c r="Q38" i="6"/>
  <c r="P38" i="6"/>
  <c r="O38" i="6"/>
  <c r="N38" i="6"/>
  <c r="M38" i="6"/>
  <c r="K38" i="6"/>
  <c r="X37" i="6"/>
  <c r="L37" i="6"/>
  <c r="X36" i="6"/>
  <c r="L36" i="6"/>
  <c r="X34" i="6"/>
  <c r="L34" i="6"/>
  <c r="X33" i="6"/>
  <c r="L33" i="6"/>
  <c r="X32" i="6"/>
  <c r="L32" i="6"/>
  <c r="W31" i="6"/>
  <c r="V31" i="6"/>
  <c r="U31" i="6"/>
  <c r="T31" i="6"/>
  <c r="S31" i="6"/>
  <c r="R31" i="6"/>
  <c r="Q31" i="6"/>
  <c r="P31" i="6"/>
  <c r="O31" i="6"/>
  <c r="N31" i="6"/>
  <c r="M31" i="6"/>
  <c r="K31" i="6"/>
  <c r="X30" i="6"/>
  <c r="X28" i="6"/>
  <c r="X27" i="6"/>
  <c r="X25" i="6"/>
  <c r="W24" i="6"/>
  <c r="V24" i="6"/>
  <c r="U24" i="6"/>
  <c r="T24" i="6"/>
  <c r="Q24" i="6"/>
  <c r="P24" i="6"/>
  <c r="O24" i="6"/>
  <c r="N24" i="6"/>
  <c r="M24" i="6"/>
  <c r="X23" i="6"/>
  <c r="Y23" i="6" s="1"/>
  <c r="X18" i="6"/>
  <c r="X17" i="6"/>
  <c r="X16" i="6"/>
  <c r="X15" i="6"/>
  <c r="X14" i="6"/>
  <c r="X13" i="6"/>
  <c r="X12" i="6"/>
  <c r="X11" i="6"/>
  <c r="W10" i="6"/>
  <c r="V10" i="6"/>
  <c r="U10" i="6"/>
  <c r="T10" i="6"/>
  <c r="S10" i="6"/>
  <c r="R10" i="6"/>
  <c r="R9" i="6" s="1"/>
  <c r="Q10" i="6"/>
  <c r="P10" i="6"/>
  <c r="O10" i="6"/>
  <c r="N10" i="6"/>
  <c r="M10" i="6"/>
  <c r="B8" i="6"/>
  <c r="R53" i="6" l="1"/>
  <c r="M9" i="6"/>
  <c r="L63" i="6"/>
  <c r="U9" i="6"/>
  <c r="O9" i="6"/>
  <c r="J54" i="6"/>
  <c r="L58" i="6"/>
  <c r="W9" i="6"/>
  <c r="V53" i="6"/>
  <c r="V41" i="6" s="1"/>
  <c r="P53" i="6"/>
  <c r="P41" i="6" s="1"/>
  <c r="N9" i="6"/>
  <c r="V9" i="6"/>
  <c r="L38" i="6"/>
  <c r="Y40" i="6"/>
  <c r="Y49" i="6"/>
  <c r="Y46" i="6"/>
  <c r="Y45" i="6"/>
  <c r="C8" i="6"/>
  <c r="D8" i="6" s="1"/>
  <c r="E8" i="6" s="1"/>
  <c r="F8" i="6" s="1"/>
  <c r="G8" i="6" s="1"/>
  <c r="H8" i="6" s="1"/>
  <c r="I8" i="6" s="1"/>
  <c r="J8" i="6" s="1"/>
  <c r="K8" i="6" s="1"/>
  <c r="L8" i="6" s="1"/>
  <c r="M8" i="6" s="1"/>
  <c r="N8" i="6" s="1"/>
  <c r="O8" i="6" s="1"/>
  <c r="P8" i="6" s="1"/>
  <c r="Q8" i="6" s="1"/>
  <c r="R8" i="6" s="1"/>
  <c r="S8" i="6" s="1"/>
  <c r="T8" i="6" s="1"/>
  <c r="U8" i="6" s="1"/>
  <c r="V8" i="6" s="1"/>
  <c r="W8" i="6" s="1"/>
  <c r="Y34" i="6"/>
  <c r="I54" i="6"/>
  <c r="Y69" i="6"/>
  <c r="Y55" i="6"/>
  <c r="Y37" i="6"/>
  <c r="Y12" i="6"/>
  <c r="Q9" i="6"/>
  <c r="P9" i="6"/>
  <c r="T9" i="6"/>
  <c r="Y44" i="6"/>
  <c r="Y59" i="6"/>
  <c r="Y73" i="6"/>
  <c r="Y16" i="6"/>
  <c r="Y27" i="6"/>
  <c r="Y28" i="6"/>
  <c r="Y33" i="6"/>
  <c r="Y52" i="6"/>
  <c r="I72" i="6"/>
  <c r="Y30" i="6"/>
  <c r="Y43" i="6"/>
  <c r="Y51" i="6"/>
  <c r="X58" i="6"/>
  <c r="X63" i="6"/>
  <c r="X72" i="6"/>
  <c r="Y18" i="6"/>
  <c r="X24" i="6"/>
  <c r="J30" i="6"/>
  <c r="J26" i="6" s="1"/>
  <c r="X38" i="6"/>
  <c r="Y50" i="6"/>
  <c r="K53" i="6"/>
  <c r="K41" i="6" s="1"/>
  <c r="O53" i="6"/>
  <c r="O41" i="6" s="1"/>
  <c r="S53" i="6"/>
  <c r="S41" i="6" s="1"/>
  <c r="W53" i="6"/>
  <c r="W41" i="6" s="1"/>
  <c r="J63" i="6"/>
  <c r="Y64" i="6"/>
  <c r="Y14" i="6"/>
  <c r="Y25" i="6"/>
  <c r="L31" i="6"/>
  <c r="X31" i="6"/>
  <c r="Y32" i="6"/>
  <c r="Y36" i="6"/>
  <c r="Y39" i="6"/>
  <c r="Y47" i="6"/>
  <c r="X54" i="6"/>
  <c r="X67" i="6"/>
  <c r="M53" i="6"/>
  <c r="M41" i="6" s="1"/>
  <c r="Q53" i="6"/>
  <c r="Q41" i="6" s="1"/>
  <c r="U53" i="6"/>
  <c r="U41" i="6" s="1"/>
  <c r="X10" i="6"/>
  <c r="N41" i="6"/>
  <c r="X42" i="6"/>
  <c r="R41" i="6"/>
  <c r="Y17" i="6"/>
  <c r="Y11" i="6"/>
  <c r="L10" i="6"/>
  <c r="Y15" i="6"/>
  <c r="Y13" i="6"/>
  <c r="J72" i="6"/>
  <c r="L42" i="6"/>
  <c r="T53" i="6"/>
  <c r="T41" i="6" s="1"/>
  <c r="Y60" i="6"/>
  <c r="Y68" i="6"/>
  <c r="L67" i="6"/>
  <c r="I38" i="6" l="1"/>
  <c r="U77" i="6"/>
  <c r="M77" i="6"/>
  <c r="Y24" i="6"/>
  <c r="I58" i="6"/>
  <c r="N77" i="6"/>
  <c r="O77" i="6"/>
  <c r="J58" i="6"/>
  <c r="Y38" i="6"/>
  <c r="L9" i="6"/>
  <c r="V77" i="6"/>
  <c r="Q77" i="6"/>
  <c r="W77" i="6"/>
  <c r="S77" i="6"/>
  <c r="P77" i="6"/>
  <c r="K77" i="6"/>
  <c r="J38" i="6"/>
  <c r="I31" i="6"/>
  <c r="T77" i="6"/>
  <c r="Y67" i="6"/>
  <c r="Y54" i="6"/>
  <c r="Y31" i="6"/>
  <c r="Y72" i="6"/>
  <c r="J67" i="6"/>
  <c r="J31" i="6"/>
  <c r="Y63" i="6"/>
  <c r="L53" i="6"/>
  <c r="L41" i="6" s="1"/>
  <c r="I67" i="6"/>
  <c r="I42" i="6"/>
  <c r="J42" i="6"/>
  <c r="X9" i="6"/>
  <c r="R77" i="6"/>
  <c r="J10" i="6"/>
  <c r="X41" i="6"/>
  <c r="Y58" i="6"/>
  <c r="Y42" i="6"/>
  <c r="I10" i="6"/>
  <c r="X53" i="6"/>
  <c r="Y10" i="6"/>
  <c r="Y9" i="6" l="1"/>
  <c r="L77" i="6"/>
  <c r="J53" i="6"/>
  <c r="J41" i="6" s="1"/>
  <c r="I53" i="6"/>
  <c r="I41" i="6" s="1"/>
  <c r="J9" i="6"/>
  <c r="X77" i="6"/>
  <c r="Y77" i="6" s="1"/>
  <c r="Y41" i="6"/>
  <c r="Y53" i="6"/>
  <c r="I77" i="6" l="1"/>
  <c r="J77" i="6"/>
</calcChain>
</file>

<file path=xl/comments1.xml><?xml version="1.0" encoding="utf-8"?>
<comments xmlns="http://schemas.openxmlformats.org/spreadsheetml/2006/main">
  <authors>
    <author>Автор</author>
  </authors>
  <commentList>
    <comment ref="V56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ознакомительная</t>
        </r>
      </text>
    </comment>
    <comment ref="V57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ознакомительная</t>
        </r>
      </text>
    </comment>
    <comment ref="V62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ознакомительная</t>
        </r>
      </text>
    </comment>
    <comment ref="W65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ВВД</t>
        </r>
      </text>
    </comment>
    <comment ref="V66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ознакомительная</t>
        </r>
      </text>
    </comment>
    <comment ref="V71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ознакомительная</t>
        </r>
      </text>
    </comment>
    <comment ref="V74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ознакомительная</t>
        </r>
      </text>
    </comment>
    <comment ref="V75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ознакомительная</t>
        </r>
      </text>
    </comment>
  </commentList>
</comments>
</file>

<file path=xl/sharedStrings.xml><?xml version="1.0" encoding="utf-8"?>
<sst xmlns="http://schemas.openxmlformats.org/spreadsheetml/2006/main" count="239" uniqueCount="174">
  <si>
    <t>Индекс</t>
  </si>
  <si>
    <t>семестр</t>
  </si>
  <si>
    <t>Квалификационный экзамен</t>
  </si>
  <si>
    <t>ПДП</t>
  </si>
  <si>
    <t>Преддипломная практика</t>
  </si>
  <si>
    <t>Всего</t>
  </si>
  <si>
    <t>Литература</t>
  </si>
  <si>
    <t>История</t>
  </si>
  <si>
    <t>Физическая культура</t>
  </si>
  <si>
    <t>Математика</t>
  </si>
  <si>
    <t>Экономика</t>
  </si>
  <si>
    <t>ОГСЭ.00</t>
  </si>
  <si>
    <t>Общий гуманитарный и социально-экономический цикл</t>
  </si>
  <si>
    <t>Основы философии</t>
  </si>
  <si>
    <t>Иностранный язык в профессиональной деятельности</t>
  </si>
  <si>
    <t>Психология общения</t>
  </si>
  <si>
    <t>Русский язык и культура речи</t>
  </si>
  <si>
    <t>ДЗ</t>
  </si>
  <si>
    <t>ЕН.00</t>
  </si>
  <si>
    <t>Математический и общий естественнонаучный цикл</t>
  </si>
  <si>
    <t>ЕН.01</t>
  </si>
  <si>
    <t>ОП.00</t>
  </si>
  <si>
    <t>Общепрофессиональный цикл</t>
  </si>
  <si>
    <t>ОП.02</t>
  </si>
  <si>
    <t>ОП.01</t>
  </si>
  <si>
    <t>ОП.03</t>
  </si>
  <si>
    <t>ОП.04</t>
  </si>
  <si>
    <t>ОП.05</t>
  </si>
  <si>
    <t>ОП.06</t>
  </si>
  <si>
    <t>ОП.07</t>
  </si>
  <si>
    <t>ОП.08</t>
  </si>
  <si>
    <t>ОП.09</t>
  </si>
  <si>
    <t>Экономика организации</t>
  </si>
  <si>
    <t>Финансы, денежное обращение и кредит</t>
  </si>
  <si>
    <t>Налоги и налогообложение</t>
  </si>
  <si>
    <t>Основы бухгалтерского учета</t>
  </si>
  <si>
    <t>Аудит</t>
  </si>
  <si>
    <t>Документальное обеспечение управления</t>
  </si>
  <si>
    <t>Основы предпринимательской деятельности</t>
  </si>
  <si>
    <t>Безопасность жизнедеятельности</t>
  </si>
  <si>
    <t>Э</t>
  </si>
  <si>
    <t>П.00</t>
  </si>
  <si>
    <t>Профессиональный цикл</t>
  </si>
  <si>
    <t>ПМ.01</t>
  </si>
  <si>
    <t>Документирование хозяйственных операций и ведение бухгалтерского учета активов организации</t>
  </si>
  <si>
    <t>МДК.01.01</t>
  </si>
  <si>
    <t>Практические основы бухгалтеского учета активов организации</t>
  </si>
  <si>
    <t>Учебная практика</t>
  </si>
  <si>
    <t>ПМ.01 Эк</t>
  </si>
  <si>
    <t>Экзамен по модулю</t>
  </si>
  <si>
    <t>ПМ.02</t>
  </si>
  <si>
    <t>Ведение бухгалтерского учета источников формирования активов, выполнение работ по инвентаризации активов и финансовых обязательств организации</t>
  </si>
  <si>
    <t>МДК.02.01</t>
  </si>
  <si>
    <t>Практические основы бухгалтерского учета источников формирования активов организации</t>
  </si>
  <si>
    <t>Бухгалтерская технология проведения и оформления инвентаризации</t>
  </si>
  <si>
    <t>ПП.02</t>
  </si>
  <si>
    <t>Производственная практика (по профилю специальности)</t>
  </si>
  <si>
    <t>ПМ.02 Эк</t>
  </si>
  <si>
    <t>Проведение расчетов с бюджетом и внебюджетными фондами</t>
  </si>
  <si>
    <t>МДК.03.01</t>
  </si>
  <si>
    <t>Организация расчетов с бюджетом и внебюджетными фондами</t>
  </si>
  <si>
    <t>ПП.03</t>
  </si>
  <si>
    <t>ПМ.03 Эк</t>
  </si>
  <si>
    <t>ПМ.04</t>
  </si>
  <si>
    <t>Составление и использование бухгалтерской отчетности</t>
  </si>
  <si>
    <t>МДК.04.01</t>
  </si>
  <si>
    <t>Технология составления бухгалтерской отчетности</t>
  </si>
  <si>
    <t>МДК.04.02</t>
  </si>
  <si>
    <t>Основы анализа бухгалтерской отчетности</t>
  </si>
  <si>
    <t>ПП.04</t>
  </si>
  <si>
    <t>ПМ.05</t>
  </si>
  <si>
    <t>Выполнение работ по рабочей профессии "Кассир"</t>
  </si>
  <si>
    <t>МДК.05.01</t>
  </si>
  <si>
    <t>Организация кассовых операций на предприятии</t>
  </si>
  <si>
    <t>Информатика</t>
  </si>
  <si>
    <t>Родной язык</t>
  </si>
  <si>
    <t>ЕН.02</t>
  </si>
  <si>
    <t>Экологические основы природопользования</t>
  </si>
  <si>
    <t>ОП.10</t>
  </si>
  <si>
    <t>Эффективное поведение на рынке труда / Психология личности и профессиональное самоопределение</t>
  </si>
  <si>
    <t>Информационные технологии в профессиональной деятельности / Адаптивные информационные технологии в профессиональной деятельности</t>
  </si>
  <si>
    <t>Общеобразовательная подготовка</t>
  </si>
  <si>
    <t>Учебные предметы по выбору</t>
  </si>
  <si>
    <t>Обществознание</t>
  </si>
  <si>
    <t>Индивидуальный проект</t>
  </si>
  <si>
    <t>3. План учебного процесса</t>
  </si>
  <si>
    <t>Социально-экономический профиль</t>
  </si>
  <si>
    <t>Наименование циклов, разделов, предметов, дисциплин, профессиональных модулей, междисциплинарных курсов</t>
  </si>
  <si>
    <t>Формы промежуточной аттестации</t>
  </si>
  <si>
    <t>Форма практической подготовки</t>
  </si>
  <si>
    <t>Распределение обязательных учебных занятий по курсам и семестрам</t>
  </si>
  <si>
    <t>Зачетов</t>
  </si>
  <si>
    <t>Максимальная</t>
  </si>
  <si>
    <t>Самостоятельная   работа (час)</t>
  </si>
  <si>
    <t>I курс</t>
  </si>
  <si>
    <t>II курс</t>
  </si>
  <si>
    <t>III курс</t>
  </si>
  <si>
    <t>в том числе:</t>
  </si>
  <si>
    <t>1сем.</t>
  </si>
  <si>
    <t>2 сем.</t>
  </si>
  <si>
    <t>3 сем.</t>
  </si>
  <si>
    <t>4 сем.</t>
  </si>
  <si>
    <t>5 сем.</t>
  </si>
  <si>
    <t>6 сем.</t>
  </si>
  <si>
    <t>теоретических занятий</t>
  </si>
  <si>
    <t>лабораторных и практических занятий</t>
  </si>
  <si>
    <t>Курсовых работ</t>
  </si>
  <si>
    <t xml:space="preserve"> нед.</t>
  </si>
  <si>
    <t>Аудиторные занятия</t>
  </si>
  <si>
    <t>Проверка</t>
  </si>
  <si>
    <t>Разница</t>
  </si>
  <si>
    <t>Общие учебные предметы</t>
  </si>
  <si>
    <t>Основы безопасности жизнедеятельности</t>
  </si>
  <si>
    <t>ОГСЭ 01.</t>
  </si>
  <si>
    <t>ОГСЭ 02.</t>
  </si>
  <si>
    <t>ОГСЭ 03.</t>
  </si>
  <si>
    <t>ОГСЭ 04.</t>
  </si>
  <si>
    <t>ОГСЭ 05.</t>
  </si>
  <si>
    <t>ПМ.00</t>
  </si>
  <si>
    <t>Профессиональные модули</t>
  </si>
  <si>
    <t>УП.01</t>
  </si>
  <si>
    <t>МДК 02.02</t>
  </si>
  <si>
    <t>ПМ.03</t>
  </si>
  <si>
    <t>Всего:</t>
  </si>
  <si>
    <t>Г(И)А</t>
  </si>
  <si>
    <t>Государственная (итоговая) аттестация</t>
  </si>
  <si>
    <t>Недельная нагрузка</t>
  </si>
  <si>
    <t>Дисциплин и МДК</t>
  </si>
  <si>
    <t>Учебной практики</t>
  </si>
  <si>
    <t>Производственной практики</t>
  </si>
  <si>
    <t>Экзаменов</t>
  </si>
  <si>
    <t>Диф. зачетов</t>
  </si>
  <si>
    <t>Заместитель директора по учебной работе:</t>
  </si>
  <si>
    <t>Заместитель директора по производственному обучению:</t>
  </si>
  <si>
    <t xml:space="preserve">по специальности 38.02.01 Экономика и бухгалтерский учет (по отраслям) </t>
  </si>
  <si>
    <t>Практика</t>
  </si>
  <si>
    <t>Промежуточная аттестация (консультации, экзамены</t>
  </si>
  <si>
    <t>ОГСЭ 06.</t>
  </si>
  <si>
    <t>УП.05</t>
  </si>
  <si>
    <t>ПМ.05 Эк</t>
  </si>
  <si>
    <t>Государственная итоговая аттестация проводится в форме выпускной квалификационной работы, которая выполняется в виде дипломной работы (дипломного проекта) и демонстрационного экзамена 15.06 - 28.06.2024 г.</t>
  </si>
  <si>
    <t>Дополнительные учебные дисциплины</t>
  </si>
  <si>
    <t xml:space="preserve">Русский язык </t>
  </si>
  <si>
    <t>География</t>
  </si>
  <si>
    <t>Иностранные языки</t>
  </si>
  <si>
    <t>Физика</t>
  </si>
  <si>
    <t>Химия</t>
  </si>
  <si>
    <t>Биология</t>
  </si>
  <si>
    <t>ОД.00</t>
  </si>
  <si>
    <t>ОД.01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</si>
  <si>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</si>
  <si>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</si>
  <si>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</si>
  <si>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</si>
  <si>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</si>
  <si>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</si>
  <si>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</si>
  <si>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</si>
  <si>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</si>
  <si>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</si>
  <si>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ОД,12</t>
  </si>
  <si>
    <t>ОД.13</t>
  </si>
  <si>
    <t>Основы исследовательской и проектной деятельности</t>
  </si>
  <si>
    <t>Основы шахматной игры</t>
  </si>
  <si>
    <t>КР</t>
  </si>
  <si>
    <t>С</t>
  </si>
  <si>
    <t>ОД.14</t>
  </si>
  <si>
    <t>ОД.15</t>
  </si>
  <si>
    <t>ОД.16</t>
  </si>
  <si>
    <t>ОД.17</t>
  </si>
  <si>
    <t>В том числе в форме практической подготовки</t>
  </si>
  <si>
    <t>Во взаимодействии с преподавателем</t>
  </si>
  <si>
    <t>Е.П. Новикова</t>
  </si>
  <si>
    <t>А.С. Соколова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</si>
</sst>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123">
    <xf numFmtId="0" fontId="0" fillId="0" borderId="0" xfId="0"/>
    <xf numFmtId="0" fontId="3" fillId="0" borderId="1" xfId="0" applyFont="1" applyBorder="1"/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/>
    <xf numFmtId="0" fontId="4" fillId="0" borderId="0" xfId="1" applyFont="1" applyFill="1" applyAlignment="1">
      <alignment horizontal="right"/>
    </xf>
    <xf numFmtId="0" fontId="9" fillId="0" borderId="0" xfId="1" applyFont="1" applyFill="1"/>
    <xf numFmtId="0" fontId="10" fillId="0" borderId="0" xfId="1" applyFont="1" applyFill="1" applyAlignment="1"/>
    <xf numFmtId="0" fontId="7" fillId="0" borderId="0" xfId="1" applyFont="1" applyFill="1"/>
    <xf numFmtId="0" fontId="9" fillId="0" borderId="0" xfId="1" applyNumberFormat="1" applyFont="1" applyFill="1"/>
    <xf numFmtId="0" fontId="6" fillId="0" borderId="1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vertical="top" wrapText="1"/>
    </xf>
    <xf numFmtId="0" fontId="6" fillId="0" borderId="1" xfId="1" applyFont="1" applyFill="1" applyBorder="1" applyAlignment="1">
      <alignment horizontal="center" vertical="center" textRotation="90" wrapText="1"/>
    </xf>
    <xf numFmtId="0" fontId="4" fillId="0" borderId="1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6" fillId="3" borderId="1" xfId="1" applyFont="1" applyFill="1" applyBorder="1" applyAlignment="1">
      <alignment horizontal="center" vertical="top" wrapText="1"/>
    </xf>
    <xf numFmtId="0" fontId="6" fillId="3" borderId="1" xfId="1" applyFont="1" applyFill="1" applyBorder="1" applyAlignment="1">
      <alignment horizontal="center" vertical="center" wrapText="1"/>
    </xf>
    <xf numFmtId="1" fontId="6" fillId="3" borderId="1" xfId="1" applyNumberFormat="1" applyFont="1" applyFill="1" applyBorder="1" applyAlignment="1">
      <alignment horizontal="center" vertical="center" wrapText="1"/>
    </xf>
    <xf numFmtId="0" fontId="7" fillId="0" borderId="0" xfId="1" applyFont="1" applyFill="1" applyAlignment="1">
      <alignment vertical="center"/>
    </xf>
    <xf numFmtId="0" fontId="6" fillId="4" borderId="1" xfId="1" applyFont="1" applyFill="1" applyBorder="1" applyAlignment="1" applyProtection="1">
      <alignment horizontal="center" vertical="top" wrapText="1"/>
      <protection hidden="1"/>
    </xf>
    <xf numFmtId="0" fontId="6" fillId="4" borderId="1" xfId="1" applyFont="1" applyFill="1" applyBorder="1" applyAlignment="1">
      <alignment horizontal="center" vertical="center" wrapText="1"/>
    </xf>
    <xf numFmtId="1" fontId="6" fillId="4" borderId="1" xfId="1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 applyProtection="1">
      <alignment vertical="top" wrapText="1"/>
      <protection hidden="1"/>
    </xf>
    <xf numFmtId="0" fontId="4" fillId="0" borderId="1" xfId="1" applyFont="1" applyBorder="1" applyAlignment="1">
      <alignment vertical="top" wrapText="1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/>
    </xf>
    <xf numFmtId="0" fontId="4" fillId="5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6" fillId="6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4" fillId="0" borderId="1" xfId="1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 applyProtection="1">
      <alignment horizontal="center" vertical="center" wrapText="1"/>
      <protection hidden="1"/>
    </xf>
    <xf numFmtId="0" fontId="4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left" vertical="center" wrapText="1"/>
    </xf>
    <xf numFmtId="1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3" borderId="1" xfId="1" applyFont="1" applyFill="1" applyBorder="1" applyAlignment="1">
      <alignment vertical="top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7" fillId="0" borderId="1" xfId="1" applyFont="1" applyBorder="1" applyAlignment="1" applyProtection="1">
      <alignment vertical="top" wrapText="1"/>
      <protection hidden="1"/>
    </xf>
    <xf numFmtId="0" fontId="7" fillId="0" borderId="1" xfId="1" applyFont="1" applyBorder="1" applyAlignment="1">
      <alignment vertical="top" wrapText="1"/>
    </xf>
    <xf numFmtId="0" fontId="6" fillId="3" borderId="1" xfId="1" applyFont="1" applyFill="1" applyBorder="1" applyAlignment="1">
      <alignment vertical="center" wrapText="1"/>
    </xf>
    <xf numFmtId="0" fontId="6" fillId="7" borderId="1" xfId="1" applyFont="1" applyFill="1" applyBorder="1" applyAlignment="1">
      <alignment vertical="center" wrapText="1"/>
    </xf>
    <xf numFmtId="0" fontId="6" fillId="7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wrapText="1"/>
    </xf>
    <xf numFmtId="0" fontId="4" fillId="0" borderId="1" xfId="2" applyFont="1" applyBorder="1" applyAlignment="1">
      <alignment wrapText="1"/>
    </xf>
    <xf numFmtId="49" fontId="6" fillId="7" borderId="1" xfId="1" applyNumberFormat="1" applyFont="1" applyFill="1" applyBorder="1" applyAlignment="1">
      <alignment horizontal="center" vertical="center" wrapText="1"/>
    </xf>
    <xf numFmtId="0" fontId="7" fillId="8" borderId="1" xfId="1" applyFont="1" applyFill="1" applyBorder="1" applyAlignment="1">
      <alignment vertical="top" wrapText="1"/>
    </xf>
    <xf numFmtId="0" fontId="6" fillId="8" borderId="1" xfId="1" applyFont="1" applyFill="1" applyBorder="1" applyAlignment="1">
      <alignment vertical="top" wrapText="1"/>
    </xf>
    <xf numFmtId="0" fontId="6" fillId="8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top" wrapText="1"/>
    </xf>
    <xf numFmtId="0" fontId="4" fillId="0" borderId="1" xfId="1" applyFont="1" applyFill="1" applyBorder="1" applyAlignment="1">
      <alignment wrapText="1"/>
    </xf>
    <xf numFmtId="0" fontId="4" fillId="9" borderId="1" xfId="1" applyFont="1" applyFill="1" applyBorder="1" applyAlignment="1">
      <alignment vertical="center" wrapText="1"/>
    </xf>
    <xf numFmtId="0" fontId="4" fillId="9" borderId="1" xfId="1" applyFont="1" applyFill="1" applyBorder="1" applyAlignment="1">
      <alignment horizontal="left" vertical="center" wrapText="1"/>
    </xf>
    <xf numFmtId="0" fontId="4" fillId="9" borderId="1" xfId="1" applyFont="1" applyFill="1" applyBorder="1" applyAlignment="1">
      <alignment horizontal="center" vertical="center" wrapText="1"/>
    </xf>
    <xf numFmtId="49" fontId="4" fillId="9" borderId="1" xfId="1" applyNumberFormat="1" applyFont="1" applyFill="1" applyBorder="1" applyAlignment="1">
      <alignment horizontal="center" vertical="center" wrapText="1"/>
    </xf>
    <xf numFmtId="0" fontId="4" fillId="9" borderId="1" xfId="1" applyNumberFormat="1" applyFont="1" applyFill="1" applyBorder="1" applyAlignment="1">
      <alignment horizontal="center" vertical="center"/>
    </xf>
    <xf numFmtId="0" fontId="4" fillId="10" borderId="1" xfId="1" applyFont="1" applyFill="1" applyBorder="1" applyAlignment="1">
      <alignment vertical="center" wrapText="1"/>
    </xf>
    <xf numFmtId="0" fontId="4" fillId="10" borderId="1" xfId="1" applyFont="1" applyFill="1" applyBorder="1" applyAlignment="1">
      <alignment horizontal="center" vertical="center" wrapText="1"/>
    </xf>
    <xf numFmtId="49" fontId="4" fillId="10" borderId="1" xfId="1" applyNumberFormat="1" applyFont="1" applyFill="1" applyBorder="1" applyAlignment="1">
      <alignment horizontal="center" vertical="center" wrapText="1"/>
    </xf>
    <xf numFmtId="0" fontId="4" fillId="10" borderId="1" xfId="1" applyNumberFormat="1" applyFont="1" applyFill="1" applyBorder="1" applyAlignment="1">
      <alignment horizontal="center" vertical="center"/>
    </xf>
    <xf numFmtId="0" fontId="4" fillId="8" borderId="1" xfId="1" applyFont="1" applyFill="1" applyBorder="1" applyAlignment="1">
      <alignment vertical="top" wrapText="1"/>
    </xf>
    <xf numFmtId="0" fontId="2" fillId="0" borderId="1" xfId="1" applyFont="1" applyBorder="1" applyAlignment="1">
      <alignment wrapText="1"/>
    </xf>
    <xf numFmtId="49" fontId="6" fillId="8" borderId="1" xfId="1" applyNumberFormat="1" applyFont="1" applyFill="1" applyBorder="1" applyAlignment="1">
      <alignment horizontal="center" vertical="center" wrapText="1"/>
    </xf>
    <xf numFmtId="0" fontId="6" fillId="7" borderId="1" xfId="1" applyNumberFormat="1" applyFont="1" applyFill="1" applyBorder="1" applyAlignment="1">
      <alignment horizontal="center" vertical="center" wrapText="1"/>
    </xf>
    <xf numFmtId="0" fontId="12" fillId="0" borderId="0" xfId="1" applyFont="1" applyFill="1" applyAlignment="1">
      <alignment vertical="center"/>
    </xf>
    <xf numFmtId="0" fontId="6" fillId="6" borderId="1" xfId="1" applyFont="1" applyFill="1" applyBorder="1" applyAlignment="1">
      <alignment vertical="center" wrapText="1"/>
    </xf>
    <xf numFmtId="0" fontId="6" fillId="6" borderId="1" xfId="1" applyFont="1" applyFill="1" applyBorder="1" applyAlignment="1">
      <alignment horizontal="right" vertical="center" wrapText="1"/>
    </xf>
    <xf numFmtId="0" fontId="6" fillId="6" borderId="1" xfId="1" applyFont="1" applyFill="1" applyBorder="1" applyAlignment="1">
      <alignment horizontal="center" vertical="center" wrapText="1"/>
    </xf>
    <xf numFmtId="1" fontId="6" fillId="6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wrapText="1"/>
    </xf>
    <xf numFmtId="0" fontId="4" fillId="0" borderId="1" xfId="1" applyNumberFormat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0" xfId="1" applyFont="1" applyFill="1"/>
    <xf numFmtId="0" fontId="4" fillId="0" borderId="0" xfId="1" applyNumberFormat="1" applyFont="1" applyFill="1"/>
    <xf numFmtId="0" fontId="7" fillId="0" borderId="0" xfId="1" applyNumberFormat="1" applyFont="1" applyFill="1"/>
    <xf numFmtId="0" fontId="4" fillId="0" borderId="1" xfId="1" applyFont="1" applyFill="1" applyBorder="1" applyAlignment="1">
      <alignment horizontal="center" vertical="center" wrapText="1"/>
    </xf>
    <xf numFmtId="0" fontId="8" fillId="0" borderId="0" xfId="1" applyFont="1" applyFill="1"/>
    <xf numFmtId="0" fontId="9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1" fontId="6" fillId="8" borderId="1" xfId="1" applyNumberFormat="1" applyFont="1" applyFill="1" applyBorder="1" applyAlignment="1">
      <alignment horizontal="center" vertical="center" wrapText="1"/>
    </xf>
    <xf numFmtId="1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vertical="top" wrapText="1"/>
    </xf>
    <xf numFmtId="0" fontId="4" fillId="11" borderId="1" xfId="0" applyNumberFormat="1" applyFont="1" applyFill="1" applyBorder="1" applyAlignment="1" applyProtection="1">
      <alignment horizontal="left" wrapText="1"/>
      <protection locked="0" hidden="1"/>
    </xf>
    <xf numFmtId="0" fontId="4" fillId="0" borderId="1" xfId="0" applyNumberFormat="1" applyFont="1" applyBorder="1" applyAlignment="1" applyProtection="1">
      <alignment horizontal="center" wrapText="1"/>
      <protection locked="0" hidden="1"/>
    </xf>
    <xf numFmtId="0" fontId="4" fillId="0" borderId="1" xfId="1" applyFont="1" applyBorder="1" applyAlignment="1" applyProtection="1">
      <alignment horizontal="center" vertical="top" wrapText="1"/>
      <protection hidden="1"/>
    </xf>
    <xf numFmtId="0" fontId="4" fillId="12" borderId="1" xfId="0" applyNumberFormat="1" applyFont="1" applyFill="1" applyBorder="1" applyAlignment="1" applyProtection="1">
      <alignment horizontal="center" wrapText="1"/>
      <protection locked="0"/>
    </xf>
    <xf numFmtId="0" fontId="4" fillId="0" borderId="1" xfId="0" applyNumberFormat="1" applyFont="1" applyBorder="1" applyAlignment="1" applyProtection="1">
      <alignment horizontal="center" wrapText="1"/>
      <protection locked="0"/>
    </xf>
    <xf numFmtId="0" fontId="6" fillId="13" borderId="1" xfId="0" applyNumberFormat="1" applyFont="1" applyFill="1" applyBorder="1" applyAlignment="1" applyProtection="1">
      <alignment horizontal="center" wrapText="1"/>
      <protection locked="0"/>
    </xf>
    <xf numFmtId="0" fontId="6" fillId="6" borderId="1" xfId="0" applyNumberFormat="1" applyFont="1" applyFill="1" applyBorder="1" applyAlignment="1" applyProtection="1">
      <alignment horizontal="center" wrapText="1"/>
    </xf>
    <xf numFmtId="0" fontId="4" fillId="0" borderId="1" xfId="0" applyNumberFormat="1" applyFont="1" applyFill="1" applyBorder="1" applyAlignment="1" applyProtection="1">
      <alignment horizontal="center" wrapText="1"/>
      <protection locked="0"/>
    </xf>
    <xf numFmtId="0" fontId="9" fillId="0" borderId="1" xfId="0" applyNumberFormat="1" applyFont="1" applyBorder="1" applyAlignment="1" applyProtection="1">
      <alignment horizontal="center" wrapText="1"/>
      <protection locked="0" hidden="1"/>
    </xf>
    <xf numFmtId="0" fontId="15" fillId="0" borderId="0" xfId="1" applyFont="1" applyFill="1" applyAlignment="1">
      <alignment textRotation="90" wrapText="1"/>
    </xf>
    <xf numFmtId="0" fontId="16" fillId="0" borderId="0" xfId="1" applyFont="1" applyFill="1" applyAlignment="1">
      <alignment wrapText="1"/>
    </xf>
    <xf numFmtId="0" fontId="17" fillId="0" borderId="0" xfId="1" applyFont="1" applyFill="1"/>
    <xf numFmtId="1" fontId="15" fillId="0" borderId="0" xfId="1" applyNumberFormat="1" applyFont="1" applyFill="1" applyAlignment="1">
      <alignment vertical="center"/>
    </xf>
    <xf numFmtId="1" fontId="15" fillId="0" borderId="0" xfId="1" applyNumberFormat="1" applyFont="1" applyFill="1"/>
    <xf numFmtId="0" fontId="15" fillId="0" borderId="0" xfId="1" applyFont="1" applyFill="1"/>
    <xf numFmtId="0" fontId="4" fillId="0" borderId="1" xfId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center" vertical="center" textRotation="90" wrapText="1"/>
    </xf>
    <xf numFmtId="0" fontId="4" fillId="0" borderId="1" xfId="1" applyFont="1" applyFill="1" applyBorder="1" applyAlignment="1">
      <alignment vertical="top" wrapText="1"/>
    </xf>
    <xf numFmtId="0" fontId="6" fillId="0" borderId="1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right"/>
    </xf>
    <xf numFmtId="0" fontId="6" fillId="0" borderId="0" xfId="1" applyFont="1" applyFill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6" fillId="0" borderId="1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textRotation="90" wrapText="1"/>
    </xf>
    <xf numFmtId="0" fontId="6" fillId="0" borderId="7" xfId="1" applyFont="1" applyFill="1" applyBorder="1" applyAlignment="1">
      <alignment horizontal="center" vertical="center" textRotation="1" wrapText="1"/>
    </xf>
    <xf numFmtId="0" fontId="6" fillId="0" borderId="4" xfId="1" applyFont="1" applyFill="1" applyBorder="1" applyAlignment="1">
      <alignment horizontal="center" vertical="center" textRotation="1" wrapText="1"/>
    </xf>
    <xf numFmtId="0" fontId="6" fillId="0" borderId="2" xfId="1" applyFont="1" applyFill="1" applyBorder="1" applyAlignment="1">
      <alignment horizontal="center" vertical="center" textRotation="1" wrapText="1"/>
    </xf>
    <xf numFmtId="0" fontId="6" fillId="0" borderId="1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7938</xdr:colOff>
      <xdr:row>2</xdr:row>
      <xdr:rowOff>0</xdr:rowOff>
    </xdr:from>
    <xdr:to>
      <xdr:col>7</xdr:col>
      <xdr:colOff>150812</xdr:colOff>
      <xdr:row>2</xdr:row>
      <xdr:rowOff>1588</xdr:rowOff>
    </xdr:to>
    <xdr:cxnSp macro="">
      <xdr:nvCxnSpPr>
        <xdr:cNvPr id="2" name="Прямая соединительная линия 1"/>
        <xdr:cNvCxnSpPr/>
      </xdr:nvCxnSpPr>
      <xdr:spPr>
        <a:xfrm>
          <a:off x="7938" y="409575"/>
          <a:ext cx="4800599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88"/>
  <sheetViews>
    <sheetView tabSelected="1" zoomScale="72" zoomScaleNormal="72" workbookViewId="0">
      <pane xSplit="2" ySplit="7" topLeftCell="C8" activePane="bottomRight" state="frozen"/>
      <selection activeCell="A2" sqref="A2"/>
      <selection pane="topRight" activeCell="C2" sqref="C2"/>
      <selection pane="bottomLeft" activeCell="A7" sqref="A7"/>
      <selection pane="bottomRight" activeCell="P13" sqref="P13"/>
    </sheetView>
  </sheetViews>
  <sheetFormatPr defaultRowHeight="15.75" x14ac:dyDescent="0.25"/>
  <cols>
    <col min="1" max="1" width="12.7109375" style="7" customWidth="1"/>
    <col min="2" max="2" width="44.7109375" style="7" customWidth="1"/>
    <col min="3" max="8" width="3.7109375" style="7" customWidth="1"/>
    <col min="9" max="10" width="7.7109375" style="78" customWidth="1"/>
    <col min="11" max="14" width="8.7109375" style="7" customWidth="1"/>
    <col min="15" max="16" width="6.7109375" style="7" customWidth="1"/>
    <col min="17" max="17" width="12.7109375" style="7" customWidth="1"/>
    <col min="18" max="23" width="8.7109375" style="7" customWidth="1"/>
    <col min="24" max="24" width="9.7109375" style="5" customWidth="1"/>
    <col min="25" max="25" width="9.140625" style="5"/>
    <col min="26" max="16384" width="9.140625" style="7"/>
  </cols>
  <sheetData>
    <row r="1" spans="1:25" x14ac:dyDescent="0.25">
      <c r="A1" s="111" t="s">
        <v>85</v>
      </c>
      <c r="B1" s="111"/>
      <c r="C1" s="4"/>
      <c r="D1" s="4"/>
      <c r="E1" s="4"/>
      <c r="F1" s="112" t="s">
        <v>134</v>
      </c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Y1" s="6"/>
    </row>
    <row r="2" spans="1:25" ht="16.5" thickBot="1" x14ac:dyDescent="0.3">
      <c r="A2" s="5"/>
      <c r="B2" s="5"/>
      <c r="C2" s="5"/>
      <c r="D2" s="5"/>
      <c r="E2" s="5"/>
      <c r="F2" s="5"/>
      <c r="G2" s="5"/>
      <c r="H2" s="5"/>
      <c r="I2" s="8"/>
      <c r="J2" s="8"/>
      <c r="K2" s="5"/>
      <c r="L2" s="5"/>
      <c r="M2" s="5"/>
      <c r="N2" s="5"/>
      <c r="O2" s="5"/>
      <c r="P2" s="5"/>
      <c r="Q2" s="5"/>
      <c r="R2" s="5"/>
      <c r="S2" s="113" t="s">
        <v>86</v>
      </c>
      <c r="T2" s="113"/>
      <c r="U2" s="113"/>
      <c r="V2" s="113"/>
      <c r="W2" s="113"/>
    </row>
    <row r="3" spans="1:25" ht="60" customHeight="1" thickBot="1" x14ac:dyDescent="0.3">
      <c r="A3" s="106" t="s">
        <v>0</v>
      </c>
      <c r="B3" s="108" t="s">
        <v>87</v>
      </c>
      <c r="C3" s="115" t="s">
        <v>88</v>
      </c>
      <c r="D3" s="116"/>
      <c r="E3" s="116"/>
      <c r="F3" s="116"/>
      <c r="G3" s="116"/>
      <c r="H3" s="117"/>
      <c r="I3" s="114" t="s">
        <v>89</v>
      </c>
      <c r="J3" s="114"/>
      <c r="K3" s="109"/>
      <c r="L3" s="109"/>
      <c r="M3" s="109"/>
      <c r="N3" s="109"/>
      <c r="O3" s="109"/>
      <c r="P3" s="109"/>
      <c r="Q3" s="109"/>
      <c r="R3" s="109" t="s">
        <v>90</v>
      </c>
      <c r="S3" s="109"/>
      <c r="T3" s="109"/>
      <c r="U3" s="109"/>
      <c r="V3" s="109"/>
      <c r="W3" s="109"/>
    </row>
    <row r="4" spans="1:25" ht="17.25" customHeight="1" thickBot="1" x14ac:dyDescent="0.3">
      <c r="A4" s="106"/>
      <c r="B4" s="108"/>
      <c r="C4" s="122" t="s">
        <v>1</v>
      </c>
      <c r="D4" s="122"/>
      <c r="E4" s="122"/>
      <c r="F4" s="122"/>
      <c r="G4" s="122"/>
      <c r="H4" s="122"/>
      <c r="I4" s="118" t="s">
        <v>92</v>
      </c>
      <c r="J4" s="118" t="s">
        <v>170</v>
      </c>
      <c r="K4" s="106" t="s">
        <v>93</v>
      </c>
      <c r="L4" s="122" t="s">
        <v>171</v>
      </c>
      <c r="M4" s="122"/>
      <c r="N4" s="122"/>
      <c r="O4" s="122"/>
      <c r="P4" s="122"/>
      <c r="Q4" s="122"/>
      <c r="R4" s="108" t="s">
        <v>94</v>
      </c>
      <c r="S4" s="108"/>
      <c r="T4" s="108" t="s">
        <v>95</v>
      </c>
      <c r="U4" s="108"/>
      <c r="V4" s="108" t="s">
        <v>96</v>
      </c>
      <c r="W4" s="108"/>
    </row>
    <row r="5" spans="1:25" ht="17.25" customHeight="1" thickBot="1" x14ac:dyDescent="0.3">
      <c r="A5" s="106"/>
      <c r="B5" s="108"/>
      <c r="C5" s="119">
        <v>1</v>
      </c>
      <c r="D5" s="119">
        <v>2</v>
      </c>
      <c r="E5" s="119">
        <v>3</v>
      </c>
      <c r="F5" s="119">
        <v>4</v>
      </c>
      <c r="G5" s="119">
        <v>5</v>
      </c>
      <c r="H5" s="119">
        <v>6</v>
      </c>
      <c r="I5" s="118"/>
      <c r="J5" s="118"/>
      <c r="K5" s="106"/>
      <c r="L5" s="106" t="s">
        <v>5</v>
      </c>
      <c r="M5" s="109" t="s">
        <v>97</v>
      </c>
      <c r="N5" s="109"/>
      <c r="O5" s="109"/>
      <c r="P5" s="109"/>
      <c r="Q5" s="109"/>
      <c r="R5" s="9" t="s">
        <v>98</v>
      </c>
      <c r="S5" s="9" t="s">
        <v>99</v>
      </c>
      <c r="T5" s="9" t="s">
        <v>100</v>
      </c>
      <c r="U5" s="9" t="s">
        <v>101</v>
      </c>
      <c r="V5" s="9" t="s">
        <v>102</v>
      </c>
      <c r="W5" s="9" t="s">
        <v>103</v>
      </c>
    </row>
    <row r="6" spans="1:25" ht="17.25" customHeight="1" thickBot="1" x14ac:dyDescent="0.3">
      <c r="A6" s="106"/>
      <c r="B6" s="108"/>
      <c r="C6" s="120"/>
      <c r="D6" s="120"/>
      <c r="E6" s="120"/>
      <c r="F6" s="120"/>
      <c r="G6" s="120"/>
      <c r="H6" s="120"/>
      <c r="I6" s="118"/>
      <c r="J6" s="118"/>
      <c r="K6" s="106"/>
      <c r="L6" s="106"/>
      <c r="M6" s="109"/>
      <c r="N6" s="109"/>
      <c r="O6" s="109"/>
      <c r="P6" s="109"/>
      <c r="Q6" s="109"/>
      <c r="R6" s="9">
        <v>17</v>
      </c>
      <c r="S6" s="9">
        <v>22</v>
      </c>
      <c r="T6" s="9">
        <v>16</v>
      </c>
      <c r="U6" s="9">
        <v>18</v>
      </c>
      <c r="V6" s="9">
        <v>12</v>
      </c>
      <c r="W6" s="9">
        <v>11</v>
      </c>
    </row>
    <row r="7" spans="1:25" ht="111" customHeight="1" thickBot="1" x14ac:dyDescent="0.3">
      <c r="A7" s="106"/>
      <c r="B7" s="108"/>
      <c r="C7" s="121"/>
      <c r="D7" s="121"/>
      <c r="E7" s="121"/>
      <c r="F7" s="121"/>
      <c r="G7" s="121"/>
      <c r="H7" s="121"/>
      <c r="I7" s="118"/>
      <c r="J7" s="118"/>
      <c r="K7" s="106"/>
      <c r="L7" s="106"/>
      <c r="M7" s="11" t="s">
        <v>104</v>
      </c>
      <c r="N7" s="11" t="s">
        <v>105</v>
      </c>
      <c r="O7" s="11" t="s">
        <v>106</v>
      </c>
      <c r="P7" s="11" t="s">
        <v>135</v>
      </c>
      <c r="Q7" s="11" t="s">
        <v>136</v>
      </c>
      <c r="R7" s="9" t="s">
        <v>107</v>
      </c>
      <c r="S7" s="9" t="s">
        <v>107</v>
      </c>
      <c r="T7" s="9" t="s">
        <v>107</v>
      </c>
      <c r="U7" s="9" t="s">
        <v>107</v>
      </c>
      <c r="V7" s="9" t="s">
        <v>107</v>
      </c>
      <c r="W7" s="9" t="s">
        <v>107</v>
      </c>
      <c r="X7" s="99" t="s">
        <v>108</v>
      </c>
      <c r="Y7" s="100"/>
    </row>
    <row r="8" spans="1:25" s="80" customFormat="1" ht="12" customHeight="1" thickBot="1" x14ac:dyDescent="0.25">
      <c r="A8" s="13">
        <v>1</v>
      </c>
      <c r="B8" s="13">
        <f>A8+1</f>
        <v>2</v>
      </c>
      <c r="C8" s="13">
        <f t="shared" ref="C8:F8" si="0">B8+1</f>
        <v>3</v>
      </c>
      <c r="D8" s="13">
        <f t="shared" si="0"/>
        <v>4</v>
      </c>
      <c r="E8" s="13">
        <f t="shared" si="0"/>
        <v>5</v>
      </c>
      <c r="F8" s="13">
        <f t="shared" si="0"/>
        <v>6</v>
      </c>
      <c r="G8" s="13">
        <f t="shared" ref="G8:W8" si="1">F8+1</f>
        <v>7</v>
      </c>
      <c r="H8" s="13">
        <f t="shared" si="1"/>
        <v>8</v>
      </c>
      <c r="I8" s="13">
        <f t="shared" si="1"/>
        <v>9</v>
      </c>
      <c r="J8" s="13">
        <f t="shared" si="1"/>
        <v>10</v>
      </c>
      <c r="K8" s="13" t="e">
        <f>#REF!+1</f>
        <v>#REF!</v>
      </c>
      <c r="L8" s="13" t="e">
        <f t="shared" si="1"/>
        <v>#REF!</v>
      </c>
      <c r="M8" s="13" t="e">
        <f t="shared" si="1"/>
        <v>#REF!</v>
      </c>
      <c r="N8" s="13" t="e">
        <f t="shared" si="1"/>
        <v>#REF!</v>
      </c>
      <c r="O8" s="13" t="e">
        <f t="shared" si="1"/>
        <v>#REF!</v>
      </c>
      <c r="P8" s="13" t="e">
        <f t="shared" si="1"/>
        <v>#REF!</v>
      </c>
      <c r="Q8" s="13" t="e">
        <f t="shared" si="1"/>
        <v>#REF!</v>
      </c>
      <c r="R8" s="13" t="e">
        <f t="shared" si="1"/>
        <v>#REF!</v>
      </c>
      <c r="S8" s="13" t="e">
        <f t="shared" si="1"/>
        <v>#REF!</v>
      </c>
      <c r="T8" s="13" t="e">
        <f t="shared" si="1"/>
        <v>#REF!</v>
      </c>
      <c r="U8" s="13" t="e">
        <f t="shared" si="1"/>
        <v>#REF!</v>
      </c>
      <c r="V8" s="13" t="e">
        <f t="shared" si="1"/>
        <v>#REF!</v>
      </c>
      <c r="W8" s="13" t="e">
        <f t="shared" si="1"/>
        <v>#REF!</v>
      </c>
      <c r="X8" s="101" t="s">
        <v>109</v>
      </c>
      <c r="Y8" s="101" t="s">
        <v>110</v>
      </c>
    </row>
    <row r="9" spans="1:25" s="17" customFormat="1" ht="16.5" thickBot="1" x14ac:dyDescent="0.3">
      <c r="A9" s="14"/>
      <c r="B9" s="14" t="s">
        <v>81</v>
      </c>
      <c r="C9" s="15"/>
      <c r="D9" s="15"/>
      <c r="E9" s="15"/>
      <c r="F9" s="15"/>
      <c r="G9" s="15"/>
      <c r="H9" s="15"/>
      <c r="I9" s="16">
        <f>SUM(I10+I24+I26)</f>
        <v>1476</v>
      </c>
      <c r="J9" s="16">
        <f>SUM(J10+J24)</f>
        <v>662</v>
      </c>
      <c r="K9" s="16">
        <f>SUM(K10+K24+K26)</f>
        <v>56</v>
      </c>
      <c r="L9" s="16">
        <f t="shared" ref="L9:W9" si="2">SUM(L10+L24)</f>
        <v>1270</v>
      </c>
      <c r="M9" s="16">
        <f t="shared" si="2"/>
        <v>778</v>
      </c>
      <c r="N9" s="16">
        <f t="shared" si="2"/>
        <v>756</v>
      </c>
      <c r="O9" s="16">
        <f t="shared" si="2"/>
        <v>0</v>
      </c>
      <c r="P9" s="16">
        <f t="shared" si="2"/>
        <v>0</v>
      </c>
      <c r="Q9" s="16">
        <f t="shared" si="2"/>
        <v>48</v>
      </c>
      <c r="R9" s="16">
        <f>SUM(R10+R24+R26)</f>
        <v>576</v>
      </c>
      <c r="S9" s="16">
        <f>SUM(S10+S24+S26)</f>
        <v>796</v>
      </c>
      <c r="T9" s="16">
        <f t="shared" si="2"/>
        <v>0</v>
      </c>
      <c r="U9" s="16">
        <f t="shared" si="2"/>
        <v>0</v>
      </c>
      <c r="V9" s="16">
        <f t="shared" si="2"/>
        <v>0</v>
      </c>
      <c r="W9" s="16">
        <f t="shared" si="2"/>
        <v>0</v>
      </c>
      <c r="X9" s="102">
        <f t="shared" ref="X9:X47" si="3">SUM(R9:W9)</f>
        <v>1372</v>
      </c>
      <c r="Y9" s="102">
        <f t="shared" ref="Y9:Y18" si="4">X9-L9</f>
        <v>102</v>
      </c>
    </row>
    <row r="10" spans="1:25" s="17" customFormat="1" ht="16.5" thickBot="1" x14ac:dyDescent="0.3">
      <c r="A10" s="91" t="s">
        <v>148</v>
      </c>
      <c r="B10" s="18" t="s">
        <v>111</v>
      </c>
      <c r="C10" s="19"/>
      <c r="D10" s="19"/>
      <c r="E10" s="19"/>
      <c r="F10" s="19"/>
      <c r="G10" s="19"/>
      <c r="H10" s="19"/>
      <c r="I10" s="20">
        <f>SUM(I11:I23)</f>
        <v>1270</v>
      </c>
      <c r="J10" s="20">
        <f t="shared" ref="J10:W10" si="5">SUM(J11:J23)</f>
        <v>626</v>
      </c>
      <c r="K10" s="20">
        <f>SUM(K11:K23)</f>
        <v>24</v>
      </c>
      <c r="L10" s="20">
        <f t="shared" si="5"/>
        <v>1198</v>
      </c>
      <c r="M10" s="20">
        <f t="shared" si="5"/>
        <v>580</v>
      </c>
      <c r="N10" s="20">
        <f t="shared" si="5"/>
        <v>624</v>
      </c>
      <c r="O10" s="20">
        <f t="shared" si="5"/>
        <v>0</v>
      </c>
      <c r="P10" s="20">
        <f t="shared" si="5"/>
        <v>0</v>
      </c>
      <c r="Q10" s="20">
        <f t="shared" si="5"/>
        <v>48</v>
      </c>
      <c r="R10" s="20">
        <f t="shared" si="5"/>
        <v>528</v>
      </c>
      <c r="S10" s="20">
        <f t="shared" si="5"/>
        <v>670</v>
      </c>
      <c r="T10" s="20">
        <f t="shared" si="5"/>
        <v>0</v>
      </c>
      <c r="U10" s="20">
        <f t="shared" si="5"/>
        <v>0</v>
      </c>
      <c r="V10" s="20">
        <f t="shared" si="5"/>
        <v>0</v>
      </c>
      <c r="W10" s="20">
        <f t="shared" si="5"/>
        <v>0</v>
      </c>
      <c r="X10" s="102">
        <f t="shared" si="3"/>
        <v>1198</v>
      </c>
      <c r="Y10" s="102">
        <f t="shared" si="4"/>
        <v>0</v>
      </c>
    </row>
    <row r="11" spans="1:25" s="17" customFormat="1" ht="16.5" thickBot="1" x14ac:dyDescent="0.3">
      <c r="A11" s="91" t="s">
        <v>149</v>
      </c>
      <c r="B11" s="90" t="s">
        <v>142</v>
      </c>
      <c r="C11" s="75" t="s">
        <v>40</v>
      </c>
      <c r="D11" s="75"/>
      <c r="E11" s="24"/>
      <c r="F11" s="23"/>
      <c r="G11" s="23"/>
      <c r="H11" s="24"/>
      <c r="I11" s="93">
        <v>90</v>
      </c>
      <c r="J11" s="95">
        <v>32</v>
      </c>
      <c r="K11" s="94">
        <v>6</v>
      </c>
      <c r="L11" s="96">
        <v>72</v>
      </c>
      <c r="M11" s="97">
        <v>40</v>
      </c>
      <c r="N11" s="94">
        <v>32</v>
      </c>
      <c r="O11" s="26"/>
      <c r="P11" s="26"/>
      <c r="Q11" s="26">
        <v>12</v>
      </c>
      <c r="R11" s="91">
        <v>72</v>
      </c>
      <c r="S11" s="98"/>
      <c r="T11" s="26"/>
      <c r="U11" s="26"/>
      <c r="V11" s="29"/>
      <c r="W11" s="29"/>
      <c r="X11" s="102">
        <f t="shared" si="3"/>
        <v>72</v>
      </c>
      <c r="Y11" s="102">
        <f t="shared" si="4"/>
        <v>0</v>
      </c>
    </row>
    <row r="12" spans="1:25" s="17" customFormat="1" ht="16.5" thickBot="1" x14ac:dyDescent="0.3">
      <c r="A12" s="91" t="s">
        <v>150</v>
      </c>
      <c r="B12" s="90" t="s">
        <v>6</v>
      </c>
      <c r="C12" s="75"/>
      <c r="D12" s="30" t="s">
        <v>17</v>
      </c>
      <c r="E12" s="26"/>
      <c r="F12" s="23"/>
      <c r="G12" s="30"/>
      <c r="H12" s="26"/>
      <c r="I12" s="93">
        <v>104</v>
      </c>
      <c r="J12" s="95">
        <v>10</v>
      </c>
      <c r="K12" s="94">
        <v>0</v>
      </c>
      <c r="L12" s="96">
        <v>104</v>
      </c>
      <c r="M12" s="97">
        <v>94</v>
      </c>
      <c r="N12" s="94">
        <v>10</v>
      </c>
      <c r="O12" s="26"/>
      <c r="P12" s="26"/>
      <c r="Q12" s="26"/>
      <c r="R12" s="91">
        <v>32</v>
      </c>
      <c r="S12" s="91">
        <v>72</v>
      </c>
      <c r="T12" s="26"/>
      <c r="U12" s="26"/>
      <c r="V12" s="29"/>
      <c r="W12" s="29"/>
      <c r="X12" s="102">
        <f t="shared" si="3"/>
        <v>104</v>
      </c>
      <c r="Y12" s="102">
        <f t="shared" si="4"/>
        <v>0</v>
      </c>
    </row>
    <row r="13" spans="1:25" s="17" customFormat="1" ht="16.5" thickBot="1" x14ac:dyDescent="0.3">
      <c r="A13" s="91" t="s">
        <v>151</v>
      </c>
      <c r="B13" s="90" t="s">
        <v>7</v>
      </c>
      <c r="C13" s="75"/>
      <c r="D13" s="30" t="s">
        <v>17</v>
      </c>
      <c r="E13" s="30"/>
      <c r="F13" s="23"/>
      <c r="G13" s="30"/>
      <c r="H13" s="30"/>
      <c r="I13" s="93">
        <v>132</v>
      </c>
      <c r="J13" s="95">
        <v>68</v>
      </c>
      <c r="K13" s="94">
        <v>0</v>
      </c>
      <c r="L13" s="96">
        <v>132</v>
      </c>
      <c r="M13" s="97">
        <v>64</v>
      </c>
      <c r="N13" s="94">
        <v>68</v>
      </c>
      <c r="O13" s="26"/>
      <c r="P13" s="26"/>
      <c r="Q13" s="26"/>
      <c r="R13" s="91">
        <v>44</v>
      </c>
      <c r="S13" s="91">
        <v>88</v>
      </c>
      <c r="T13" s="26"/>
      <c r="U13" s="26"/>
      <c r="V13" s="29"/>
      <c r="W13" s="29"/>
      <c r="X13" s="102">
        <f t="shared" si="3"/>
        <v>132</v>
      </c>
      <c r="Y13" s="102">
        <f t="shared" si="4"/>
        <v>0</v>
      </c>
    </row>
    <row r="14" spans="1:25" s="17" customFormat="1" ht="16.5" thickBot="1" x14ac:dyDescent="0.3">
      <c r="A14" s="91" t="s">
        <v>152</v>
      </c>
      <c r="B14" s="90" t="s">
        <v>83</v>
      </c>
      <c r="C14" s="75" t="s">
        <v>40</v>
      </c>
      <c r="D14" s="30"/>
      <c r="E14" s="24"/>
      <c r="F14" s="23"/>
      <c r="G14" s="30"/>
      <c r="H14" s="24"/>
      <c r="I14" s="93">
        <v>106</v>
      </c>
      <c r="J14" s="95">
        <v>40</v>
      </c>
      <c r="K14" s="94">
        <v>6</v>
      </c>
      <c r="L14" s="96">
        <v>88</v>
      </c>
      <c r="M14" s="97">
        <v>54</v>
      </c>
      <c r="N14" s="94">
        <v>40</v>
      </c>
      <c r="O14" s="26"/>
      <c r="P14" s="26"/>
      <c r="Q14" s="26">
        <v>12</v>
      </c>
      <c r="R14" s="91">
        <v>88</v>
      </c>
      <c r="S14" s="91"/>
      <c r="T14" s="26"/>
      <c r="U14" s="26"/>
      <c r="V14" s="29"/>
      <c r="W14" s="29"/>
      <c r="X14" s="102">
        <f t="shared" si="3"/>
        <v>88</v>
      </c>
      <c r="Y14" s="102">
        <f t="shared" si="4"/>
        <v>0</v>
      </c>
    </row>
    <row r="15" spans="1:25" s="17" customFormat="1" ht="16.5" thickBot="1" x14ac:dyDescent="0.3">
      <c r="A15" s="91" t="s">
        <v>153</v>
      </c>
      <c r="B15" s="90" t="s">
        <v>143</v>
      </c>
      <c r="C15" s="75"/>
      <c r="D15" s="24" t="s">
        <v>17</v>
      </c>
      <c r="E15" s="24"/>
      <c r="F15" s="23"/>
      <c r="G15" s="24"/>
      <c r="H15" s="24"/>
      <c r="I15" s="93">
        <v>72</v>
      </c>
      <c r="J15" s="95">
        <v>32</v>
      </c>
      <c r="K15" s="94">
        <v>0</v>
      </c>
      <c r="L15" s="96">
        <v>72</v>
      </c>
      <c r="M15" s="97">
        <v>40</v>
      </c>
      <c r="N15" s="94">
        <v>32</v>
      </c>
      <c r="O15" s="26"/>
      <c r="P15" s="26"/>
      <c r="Q15" s="26"/>
      <c r="R15" s="91">
        <v>32</v>
      </c>
      <c r="S15" s="91">
        <v>40</v>
      </c>
      <c r="T15" s="26"/>
      <c r="U15" s="26"/>
      <c r="V15" s="29"/>
      <c r="W15" s="29"/>
      <c r="X15" s="102">
        <f t="shared" si="3"/>
        <v>72</v>
      </c>
      <c r="Y15" s="102">
        <f t="shared" si="4"/>
        <v>0</v>
      </c>
    </row>
    <row r="16" spans="1:25" s="17" customFormat="1" ht="16.5" thickBot="1" x14ac:dyDescent="0.3">
      <c r="A16" s="91" t="s">
        <v>154</v>
      </c>
      <c r="B16" s="90" t="s">
        <v>144</v>
      </c>
      <c r="C16" s="75"/>
      <c r="D16" s="24" t="s">
        <v>17</v>
      </c>
      <c r="E16" s="30"/>
      <c r="F16" s="23"/>
      <c r="G16" s="24"/>
      <c r="H16" s="30"/>
      <c r="I16" s="93">
        <v>78</v>
      </c>
      <c r="J16" s="95">
        <v>78</v>
      </c>
      <c r="K16" s="94">
        <v>0</v>
      </c>
      <c r="L16" s="96">
        <v>78</v>
      </c>
      <c r="M16" s="97">
        <v>0</v>
      </c>
      <c r="N16" s="94">
        <v>78</v>
      </c>
      <c r="O16" s="26"/>
      <c r="P16" s="26"/>
      <c r="Q16" s="26"/>
      <c r="R16" s="91">
        <v>38</v>
      </c>
      <c r="S16" s="91">
        <v>40</v>
      </c>
      <c r="T16" s="26"/>
      <c r="U16" s="26"/>
      <c r="V16" s="29"/>
      <c r="W16" s="29"/>
      <c r="X16" s="102">
        <f t="shared" si="3"/>
        <v>78</v>
      </c>
      <c r="Y16" s="102">
        <f t="shared" si="4"/>
        <v>0</v>
      </c>
    </row>
    <row r="17" spans="1:25" s="17" customFormat="1" ht="16.5" thickBot="1" x14ac:dyDescent="0.3">
      <c r="A17" s="91" t="s">
        <v>155</v>
      </c>
      <c r="B17" s="90" t="s">
        <v>9</v>
      </c>
      <c r="C17" s="75"/>
      <c r="D17" s="24" t="s">
        <v>40</v>
      </c>
      <c r="E17" s="30"/>
      <c r="F17" s="23"/>
      <c r="G17" s="24"/>
      <c r="H17" s="30"/>
      <c r="I17" s="93">
        <v>198</v>
      </c>
      <c r="J17" s="95">
        <v>92</v>
      </c>
      <c r="K17" s="94">
        <v>6</v>
      </c>
      <c r="L17" s="96">
        <v>180</v>
      </c>
      <c r="M17" s="97">
        <v>90</v>
      </c>
      <c r="N17" s="94">
        <v>90</v>
      </c>
      <c r="O17" s="26"/>
      <c r="P17" s="26"/>
      <c r="Q17" s="26">
        <v>12</v>
      </c>
      <c r="R17" s="91">
        <v>40</v>
      </c>
      <c r="S17" s="91">
        <v>140</v>
      </c>
      <c r="T17" s="26"/>
      <c r="U17" s="26"/>
      <c r="V17" s="29"/>
      <c r="W17" s="29"/>
      <c r="X17" s="102">
        <f t="shared" si="3"/>
        <v>180</v>
      </c>
      <c r="Y17" s="102">
        <f t="shared" si="4"/>
        <v>0</v>
      </c>
    </row>
    <row r="18" spans="1:25" s="17" customFormat="1" ht="16.5" thickBot="1" x14ac:dyDescent="0.3">
      <c r="A18" s="91" t="s">
        <v>156</v>
      </c>
      <c r="B18" s="90" t="s">
        <v>74</v>
      </c>
      <c r="C18" s="75"/>
      <c r="D18" s="24" t="s">
        <v>40</v>
      </c>
      <c r="E18" s="30"/>
      <c r="F18" s="23"/>
      <c r="G18" s="24"/>
      <c r="H18" s="30"/>
      <c r="I18" s="93">
        <v>126</v>
      </c>
      <c r="J18" s="95">
        <v>72</v>
      </c>
      <c r="K18" s="94">
        <v>6</v>
      </c>
      <c r="L18" s="96">
        <v>108</v>
      </c>
      <c r="M18" s="97">
        <v>36</v>
      </c>
      <c r="N18" s="94">
        <v>72</v>
      </c>
      <c r="O18" s="26"/>
      <c r="P18" s="26"/>
      <c r="Q18" s="26">
        <v>12</v>
      </c>
      <c r="R18" s="91">
        <v>36</v>
      </c>
      <c r="S18" s="91">
        <v>72</v>
      </c>
      <c r="T18" s="26"/>
      <c r="U18" s="26"/>
      <c r="V18" s="29"/>
      <c r="W18" s="29"/>
      <c r="X18" s="102">
        <f t="shared" si="3"/>
        <v>108</v>
      </c>
      <c r="Y18" s="102">
        <f t="shared" si="4"/>
        <v>0</v>
      </c>
    </row>
    <row r="19" spans="1:25" s="17" customFormat="1" ht="16.5" thickBot="1" x14ac:dyDescent="0.3">
      <c r="A19" s="91" t="s">
        <v>157</v>
      </c>
      <c r="B19" s="90" t="s">
        <v>8</v>
      </c>
      <c r="C19" s="79"/>
      <c r="D19" s="24" t="s">
        <v>17</v>
      </c>
      <c r="E19" s="30"/>
      <c r="F19" s="79"/>
      <c r="G19" s="24"/>
      <c r="H19" s="30"/>
      <c r="I19" s="93">
        <v>72</v>
      </c>
      <c r="J19" s="95">
        <v>72</v>
      </c>
      <c r="K19" s="94">
        <v>0</v>
      </c>
      <c r="L19" s="96">
        <v>72</v>
      </c>
      <c r="M19" s="97">
        <v>0</v>
      </c>
      <c r="N19" s="94">
        <v>72</v>
      </c>
      <c r="O19" s="26"/>
      <c r="P19" s="26"/>
      <c r="Q19" s="26"/>
      <c r="R19" s="91">
        <v>28</v>
      </c>
      <c r="S19" s="91">
        <v>44</v>
      </c>
      <c r="T19" s="26"/>
      <c r="U19" s="26"/>
      <c r="V19" s="29"/>
      <c r="W19" s="29"/>
      <c r="X19" s="102"/>
      <c r="Y19" s="102"/>
    </row>
    <row r="20" spans="1:25" s="17" customFormat="1" ht="16.5" thickBot="1" x14ac:dyDescent="0.3">
      <c r="A20" s="91" t="s">
        <v>158</v>
      </c>
      <c r="B20" s="90" t="s">
        <v>112</v>
      </c>
      <c r="C20" s="79"/>
      <c r="D20" s="24" t="s">
        <v>17</v>
      </c>
      <c r="E20" s="30"/>
      <c r="F20" s="79"/>
      <c r="G20" s="24"/>
      <c r="H20" s="30"/>
      <c r="I20" s="93">
        <v>68</v>
      </c>
      <c r="J20" s="95">
        <v>18</v>
      </c>
      <c r="K20" s="94">
        <v>0</v>
      </c>
      <c r="L20" s="96">
        <v>68</v>
      </c>
      <c r="M20" s="97">
        <v>50</v>
      </c>
      <c r="N20" s="94">
        <v>18</v>
      </c>
      <c r="O20" s="26"/>
      <c r="P20" s="26"/>
      <c r="Q20" s="26"/>
      <c r="R20" s="91">
        <v>34</v>
      </c>
      <c r="S20" s="91">
        <v>34</v>
      </c>
      <c r="T20" s="26"/>
      <c r="U20" s="26"/>
      <c r="V20" s="29"/>
      <c r="W20" s="29"/>
      <c r="X20" s="102"/>
      <c r="Y20" s="102"/>
    </row>
    <row r="21" spans="1:25" s="17" customFormat="1" ht="16.5" thickBot="1" x14ac:dyDescent="0.3">
      <c r="A21" s="91" t="s">
        <v>159</v>
      </c>
      <c r="B21" s="90" t="s">
        <v>145</v>
      </c>
      <c r="C21" s="79"/>
      <c r="D21" s="24" t="s">
        <v>17</v>
      </c>
      <c r="E21" s="30"/>
      <c r="F21" s="79"/>
      <c r="G21" s="24"/>
      <c r="H21" s="30"/>
      <c r="I21" s="93">
        <v>80</v>
      </c>
      <c r="J21" s="95">
        <v>40</v>
      </c>
      <c r="K21" s="94">
        <v>0</v>
      </c>
      <c r="L21" s="96">
        <v>80</v>
      </c>
      <c r="M21" s="97">
        <v>40</v>
      </c>
      <c r="N21" s="94">
        <v>40</v>
      </c>
      <c r="O21" s="26"/>
      <c r="P21" s="26"/>
      <c r="Q21" s="26"/>
      <c r="R21" s="91">
        <v>28</v>
      </c>
      <c r="S21" s="91">
        <v>52</v>
      </c>
      <c r="T21" s="26"/>
      <c r="U21" s="26"/>
      <c r="V21" s="29"/>
      <c r="W21" s="29"/>
      <c r="X21" s="102"/>
      <c r="Y21" s="102"/>
    </row>
    <row r="22" spans="1:25" s="17" customFormat="1" ht="16.5" thickBot="1" x14ac:dyDescent="0.3">
      <c r="A22" s="91" t="s">
        <v>160</v>
      </c>
      <c r="B22" s="90" t="s">
        <v>146</v>
      </c>
      <c r="C22" s="79"/>
      <c r="D22" s="24" t="s">
        <v>17</v>
      </c>
      <c r="E22" s="30"/>
      <c r="F22" s="79"/>
      <c r="G22" s="24"/>
      <c r="H22" s="30"/>
      <c r="I22" s="93">
        <v>72</v>
      </c>
      <c r="J22" s="95">
        <v>36</v>
      </c>
      <c r="K22" s="94">
        <v>0</v>
      </c>
      <c r="L22" s="96">
        <v>72</v>
      </c>
      <c r="M22" s="97">
        <v>36</v>
      </c>
      <c r="N22" s="94">
        <v>36</v>
      </c>
      <c r="O22" s="26"/>
      <c r="P22" s="26"/>
      <c r="Q22" s="26"/>
      <c r="R22" s="91">
        <v>28</v>
      </c>
      <c r="S22" s="91">
        <v>44</v>
      </c>
      <c r="T22" s="26"/>
      <c r="U22" s="26"/>
      <c r="V22" s="29"/>
      <c r="W22" s="29"/>
      <c r="X22" s="102"/>
      <c r="Y22" s="102"/>
    </row>
    <row r="23" spans="1:25" s="17" customFormat="1" ht="16.5" thickBot="1" x14ac:dyDescent="0.3">
      <c r="A23" s="91" t="s">
        <v>161</v>
      </c>
      <c r="B23" s="90" t="s">
        <v>147</v>
      </c>
      <c r="C23" s="75"/>
      <c r="D23" s="24" t="s">
        <v>17</v>
      </c>
      <c r="E23" s="30"/>
      <c r="F23" s="23"/>
      <c r="G23" s="24"/>
      <c r="H23" s="30"/>
      <c r="I23" s="93">
        <v>72</v>
      </c>
      <c r="J23" s="95">
        <v>36</v>
      </c>
      <c r="K23" s="26">
        <v>0</v>
      </c>
      <c r="L23" s="96">
        <v>72</v>
      </c>
      <c r="M23" s="97">
        <v>36</v>
      </c>
      <c r="N23" s="94">
        <v>36</v>
      </c>
      <c r="O23" s="26"/>
      <c r="P23" s="26"/>
      <c r="Q23" s="26"/>
      <c r="R23" s="26">
        <v>28</v>
      </c>
      <c r="S23" s="26">
        <v>44</v>
      </c>
      <c r="T23" s="26"/>
      <c r="U23" s="26"/>
      <c r="V23" s="29"/>
      <c r="W23" s="29"/>
      <c r="X23" s="102">
        <f t="shared" si="3"/>
        <v>72</v>
      </c>
      <c r="Y23" s="102">
        <f>X23-K23</f>
        <v>72</v>
      </c>
    </row>
    <row r="24" spans="1:25" s="17" customFormat="1" ht="16.5" thickBot="1" x14ac:dyDescent="0.3">
      <c r="A24" s="32"/>
      <c r="B24" s="18" t="s">
        <v>82</v>
      </c>
      <c r="C24" s="33"/>
      <c r="D24" s="34"/>
      <c r="E24" s="33"/>
      <c r="F24" s="33"/>
      <c r="G24" s="34"/>
      <c r="H24" s="33"/>
      <c r="I24" s="20">
        <f>SUM(I25)</f>
        <v>72</v>
      </c>
      <c r="J24" s="20">
        <f>SUM(J25)</f>
        <v>36</v>
      </c>
      <c r="K24" s="20">
        <f>SUM(K25)</f>
        <v>0</v>
      </c>
      <c r="L24" s="20">
        <f>SUM(L25)</f>
        <v>72</v>
      </c>
      <c r="M24" s="20">
        <f t="shared" ref="M24:W24" si="6">SUM(M25:M30)</f>
        <v>198</v>
      </c>
      <c r="N24" s="20">
        <f t="shared" si="6"/>
        <v>132</v>
      </c>
      <c r="O24" s="20">
        <f t="shared" si="6"/>
        <v>0</v>
      </c>
      <c r="P24" s="20">
        <f t="shared" si="6"/>
        <v>0</v>
      </c>
      <c r="Q24" s="20">
        <f t="shared" si="6"/>
        <v>0</v>
      </c>
      <c r="R24" s="20">
        <f>SUM(R25)</f>
        <v>0</v>
      </c>
      <c r="S24" s="20">
        <f>SUM(S25)</f>
        <v>72</v>
      </c>
      <c r="T24" s="20">
        <f t="shared" si="6"/>
        <v>0</v>
      </c>
      <c r="U24" s="20">
        <f t="shared" si="6"/>
        <v>0</v>
      </c>
      <c r="V24" s="20">
        <f t="shared" si="6"/>
        <v>0</v>
      </c>
      <c r="W24" s="20">
        <f t="shared" si="6"/>
        <v>0</v>
      </c>
      <c r="X24" s="102">
        <f t="shared" si="3"/>
        <v>72</v>
      </c>
      <c r="Y24" s="102">
        <f t="shared" ref="Y24:Y56" si="7">X24-L24</f>
        <v>0</v>
      </c>
    </row>
    <row r="25" spans="1:25" s="17" customFormat="1" ht="16.5" thickBot="1" x14ac:dyDescent="0.3">
      <c r="A25" s="92" t="s">
        <v>166</v>
      </c>
      <c r="B25" s="35" t="s">
        <v>75</v>
      </c>
      <c r="C25" s="75"/>
      <c r="D25" s="24" t="s">
        <v>164</v>
      </c>
      <c r="E25" s="30"/>
      <c r="F25" s="23"/>
      <c r="G25" s="24"/>
      <c r="H25" s="30"/>
      <c r="I25" s="25">
        <v>72</v>
      </c>
      <c r="J25" s="25">
        <v>36</v>
      </c>
      <c r="K25" s="31">
        <v>0</v>
      </c>
      <c r="L25" s="27">
        <v>72</v>
      </c>
      <c r="M25" s="26">
        <v>36</v>
      </c>
      <c r="N25" s="26">
        <v>36</v>
      </c>
      <c r="O25" s="26"/>
      <c r="P25" s="26"/>
      <c r="Q25" s="26"/>
      <c r="R25" s="26"/>
      <c r="S25" s="26">
        <v>72</v>
      </c>
      <c r="T25" s="29"/>
      <c r="U25" s="36"/>
      <c r="V25" s="29"/>
      <c r="W25" s="29"/>
      <c r="X25" s="102">
        <f t="shared" si="3"/>
        <v>72</v>
      </c>
      <c r="Y25" s="102">
        <f t="shared" si="7"/>
        <v>0</v>
      </c>
    </row>
    <row r="26" spans="1:25" s="17" customFormat="1" ht="16.5" thickBot="1" x14ac:dyDescent="0.3">
      <c r="A26" s="18"/>
      <c r="B26" s="18" t="s">
        <v>141</v>
      </c>
      <c r="C26" s="18"/>
      <c r="D26" s="18"/>
      <c r="E26" s="18"/>
      <c r="F26" s="18"/>
      <c r="G26" s="18"/>
      <c r="H26" s="18"/>
      <c r="I26" s="18">
        <f>SUM(I27:I30)</f>
        <v>134</v>
      </c>
      <c r="J26" s="18">
        <f>SUM(J27:J30)</f>
        <v>60</v>
      </c>
      <c r="K26" s="18">
        <v>32</v>
      </c>
      <c r="L26" s="18">
        <f>SUM(L27:L30)</f>
        <v>102</v>
      </c>
      <c r="M26" s="18"/>
      <c r="N26" s="18"/>
      <c r="O26" s="18"/>
      <c r="P26" s="18"/>
      <c r="Q26" s="18"/>
      <c r="R26" s="18">
        <f>SUM(R27:R29)</f>
        <v>48</v>
      </c>
      <c r="S26" s="18">
        <f>SUM(S27:S30)</f>
        <v>54</v>
      </c>
      <c r="T26" s="18"/>
      <c r="U26" s="18"/>
      <c r="V26" s="18"/>
      <c r="W26" s="29"/>
      <c r="X26" s="102"/>
      <c r="Y26" s="102"/>
    </row>
    <row r="27" spans="1:25" s="17" customFormat="1" ht="16.5" thickBot="1" x14ac:dyDescent="0.3">
      <c r="A27" s="92" t="s">
        <v>167</v>
      </c>
      <c r="B27" s="22" t="s">
        <v>10</v>
      </c>
      <c r="C27" s="75"/>
      <c r="D27" s="24" t="s">
        <v>17</v>
      </c>
      <c r="E27" s="24"/>
      <c r="F27" s="23"/>
      <c r="G27" s="24"/>
      <c r="H27" s="24"/>
      <c r="I27" s="25">
        <v>36</v>
      </c>
      <c r="J27" s="25">
        <v>10</v>
      </c>
      <c r="K27" s="31">
        <v>0</v>
      </c>
      <c r="L27" s="27">
        <v>36</v>
      </c>
      <c r="M27" s="26">
        <v>26</v>
      </c>
      <c r="N27" s="26">
        <v>10</v>
      </c>
      <c r="O27" s="26"/>
      <c r="P27" s="26"/>
      <c r="Q27" s="28"/>
      <c r="R27" s="26"/>
      <c r="S27" s="26">
        <v>36</v>
      </c>
      <c r="T27" s="29"/>
      <c r="U27" s="36"/>
      <c r="V27" s="29"/>
      <c r="W27" s="29"/>
      <c r="X27" s="102">
        <f t="shared" si="3"/>
        <v>36</v>
      </c>
      <c r="Y27" s="102">
        <f t="shared" si="7"/>
        <v>0</v>
      </c>
    </row>
    <row r="28" spans="1:25" s="17" customFormat="1" ht="32.25" thickBot="1" x14ac:dyDescent="0.3">
      <c r="A28" s="92" t="s">
        <v>168</v>
      </c>
      <c r="B28" s="90" t="s">
        <v>162</v>
      </c>
      <c r="C28" s="75"/>
      <c r="D28" s="24" t="s">
        <v>17</v>
      </c>
      <c r="E28" s="24"/>
      <c r="F28" s="23"/>
      <c r="G28" s="24"/>
      <c r="H28" s="24"/>
      <c r="I28" s="25">
        <v>32</v>
      </c>
      <c r="J28" s="25">
        <v>22</v>
      </c>
      <c r="K28" s="31">
        <v>0</v>
      </c>
      <c r="L28" s="27">
        <v>32</v>
      </c>
      <c r="M28" s="97">
        <v>10</v>
      </c>
      <c r="N28" s="94">
        <v>22</v>
      </c>
      <c r="O28" s="26"/>
      <c r="P28" s="26"/>
      <c r="Q28" s="26"/>
      <c r="R28" s="91">
        <v>32</v>
      </c>
      <c r="S28" s="98"/>
      <c r="T28" s="29"/>
      <c r="U28" s="36"/>
      <c r="V28" s="29"/>
      <c r="W28" s="29"/>
      <c r="X28" s="102">
        <f t="shared" si="3"/>
        <v>32</v>
      </c>
      <c r="Y28" s="102">
        <f t="shared" si="7"/>
        <v>0</v>
      </c>
    </row>
    <row r="29" spans="1:25" s="17" customFormat="1" ht="16.5" thickBot="1" x14ac:dyDescent="0.3">
      <c r="A29" s="92" t="s">
        <v>169</v>
      </c>
      <c r="B29" s="90" t="s">
        <v>163</v>
      </c>
      <c r="C29" s="79"/>
      <c r="D29" s="24" t="s">
        <v>165</v>
      </c>
      <c r="E29" s="24"/>
      <c r="F29" s="79"/>
      <c r="G29" s="24"/>
      <c r="H29" s="24"/>
      <c r="I29" s="25">
        <v>34</v>
      </c>
      <c r="J29" s="25">
        <v>28</v>
      </c>
      <c r="K29" s="31"/>
      <c r="L29" s="27">
        <v>34</v>
      </c>
      <c r="M29" s="97">
        <v>6</v>
      </c>
      <c r="N29" s="94">
        <v>28</v>
      </c>
      <c r="O29" s="26"/>
      <c r="P29" s="26"/>
      <c r="Q29" s="26"/>
      <c r="R29" s="91">
        <v>16</v>
      </c>
      <c r="S29" s="91">
        <v>18</v>
      </c>
      <c r="T29" s="29"/>
      <c r="U29" s="36"/>
      <c r="V29" s="29"/>
      <c r="W29" s="29"/>
      <c r="X29" s="102"/>
      <c r="Y29" s="102"/>
    </row>
    <row r="30" spans="1:25" s="17" customFormat="1" ht="16.5" thickBot="1" x14ac:dyDescent="0.3">
      <c r="A30" s="21"/>
      <c r="B30" s="89" t="s">
        <v>84</v>
      </c>
      <c r="C30" s="75"/>
      <c r="D30" s="24" t="s">
        <v>17</v>
      </c>
      <c r="E30" s="30"/>
      <c r="F30" s="23"/>
      <c r="G30" s="24"/>
      <c r="H30" s="30"/>
      <c r="I30" s="25">
        <v>32</v>
      </c>
      <c r="J30" s="25">
        <f t="shared" ref="J30" si="8">L30</f>
        <v>0</v>
      </c>
      <c r="K30" s="31">
        <v>32</v>
      </c>
      <c r="L30" s="27"/>
      <c r="M30" s="26">
        <v>120</v>
      </c>
      <c r="N30" s="26">
        <v>36</v>
      </c>
      <c r="O30" s="26"/>
      <c r="P30" s="26"/>
      <c r="Q30" s="26"/>
      <c r="R30" s="26"/>
      <c r="S30" s="26"/>
      <c r="T30" s="26"/>
      <c r="U30" s="36"/>
      <c r="V30" s="29"/>
      <c r="W30" s="29"/>
      <c r="X30" s="102">
        <f t="shared" si="3"/>
        <v>0</v>
      </c>
      <c r="Y30" s="102">
        <f t="shared" si="7"/>
        <v>0</v>
      </c>
    </row>
    <row r="31" spans="1:25" s="40" customFormat="1" ht="32.25" thickBot="1" x14ac:dyDescent="0.3">
      <c r="A31" s="37" t="s">
        <v>11</v>
      </c>
      <c r="B31" s="37" t="s">
        <v>12</v>
      </c>
      <c r="C31" s="38"/>
      <c r="D31" s="39"/>
      <c r="E31" s="38"/>
      <c r="F31" s="38"/>
      <c r="G31" s="39"/>
      <c r="H31" s="38"/>
      <c r="I31" s="16">
        <f t="shared" ref="I31:U31" si="9">SUM(I32:I37)</f>
        <v>414</v>
      </c>
      <c r="J31" s="16">
        <f t="shared" si="9"/>
        <v>282</v>
      </c>
      <c r="K31" s="15">
        <f t="shared" si="9"/>
        <v>14</v>
      </c>
      <c r="L31" s="15">
        <f t="shared" si="9"/>
        <v>414</v>
      </c>
      <c r="M31" s="15">
        <f t="shared" si="9"/>
        <v>132</v>
      </c>
      <c r="N31" s="15">
        <f t="shared" si="9"/>
        <v>282</v>
      </c>
      <c r="O31" s="15">
        <f t="shared" si="9"/>
        <v>0</v>
      </c>
      <c r="P31" s="15">
        <f t="shared" si="9"/>
        <v>0</v>
      </c>
      <c r="Q31" s="15">
        <f t="shared" si="9"/>
        <v>0</v>
      </c>
      <c r="R31" s="15">
        <f t="shared" si="9"/>
        <v>0</v>
      </c>
      <c r="S31" s="15">
        <f t="shared" si="9"/>
        <v>0</v>
      </c>
      <c r="T31" s="15">
        <f t="shared" si="9"/>
        <v>170</v>
      </c>
      <c r="U31" s="15">
        <f t="shared" si="9"/>
        <v>102</v>
      </c>
      <c r="V31" s="15">
        <f>SUM(V32:V37)</f>
        <v>60</v>
      </c>
      <c r="W31" s="15">
        <f>SUM(W32:W37)</f>
        <v>82</v>
      </c>
      <c r="X31" s="102">
        <f t="shared" si="3"/>
        <v>414</v>
      </c>
      <c r="Y31" s="102">
        <f t="shared" si="7"/>
        <v>0</v>
      </c>
    </row>
    <row r="32" spans="1:25" s="17" customFormat="1" ht="16.5" thickBot="1" x14ac:dyDescent="0.3">
      <c r="A32" s="21" t="s">
        <v>113</v>
      </c>
      <c r="B32" s="22" t="s">
        <v>13</v>
      </c>
      <c r="C32" s="75"/>
      <c r="D32" s="26"/>
      <c r="E32" s="75" t="s">
        <v>17</v>
      </c>
      <c r="F32" s="23"/>
      <c r="G32" s="26"/>
      <c r="H32" s="23"/>
      <c r="I32" s="27">
        <f t="shared" ref="I32:I37" si="10">L32</f>
        <v>46</v>
      </c>
      <c r="J32" s="25">
        <f t="shared" ref="J32:J37" si="11">N32</f>
        <v>8</v>
      </c>
      <c r="K32" s="26">
        <v>2</v>
      </c>
      <c r="L32" s="27">
        <f t="shared" ref="L32:L37" si="12">M32+N32</f>
        <v>46</v>
      </c>
      <c r="M32" s="26">
        <v>38</v>
      </c>
      <c r="N32" s="26">
        <v>8</v>
      </c>
      <c r="O32" s="26"/>
      <c r="P32" s="26"/>
      <c r="Q32" s="26"/>
      <c r="R32" s="26"/>
      <c r="S32" s="29"/>
      <c r="T32" s="29">
        <v>46</v>
      </c>
      <c r="U32" s="29"/>
      <c r="V32" s="29"/>
      <c r="W32" s="29"/>
      <c r="X32" s="102">
        <f t="shared" si="3"/>
        <v>46</v>
      </c>
      <c r="Y32" s="102">
        <f t="shared" si="7"/>
        <v>0</v>
      </c>
    </row>
    <row r="33" spans="1:25" s="17" customFormat="1" ht="16.5" thickBot="1" x14ac:dyDescent="0.3">
      <c r="A33" s="21" t="s">
        <v>114</v>
      </c>
      <c r="B33" s="22" t="s">
        <v>7</v>
      </c>
      <c r="C33" s="75"/>
      <c r="D33" s="26"/>
      <c r="E33" s="75" t="s">
        <v>17</v>
      </c>
      <c r="F33" s="23"/>
      <c r="G33" s="26"/>
      <c r="H33" s="23"/>
      <c r="I33" s="27">
        <f t="shared" si="10"/>
        <v>46</v>
      </c>
      <c r="J33" s="25">
        <f t="shared" si="11"/>
        <v>8</v>
      </c>
      <c r="K33" s="26">
        <v>2</v>
      </c>
      <c r="L33" s="27">
        <f t="shared" si="12"/>
        <v>46</v>
      </c>
      <c r="M33" s="26">
        <v>38</v>
      </c>
      <c r="N33" s="26">
        <v>8</v>
      </c>
      <c r="O33" s="26"/>
      <c r="P33" s="26"/>
      <c r="Q33" s="26"/>
      <c r="R33" s="26"/>
      <c r="S33" s="29"/>
      <c r="T33" s="29">
        <v>46</v>
      </c>
      <c r="U33" s="29"/>
      <c r="V33" s="29"/>
      <c r="W33" s="29"/>
      <c r="X33" s="102">
        <f t="shared" si="3"/>
        <v>46</v>
      </c>
      <c r="Y33" s="102">
        <f t="shared" si="7"/>
        <v>0</v>
      </c>
    </row>
    <row r="34" spans="1:25" s="17" customFormat="1" ht="32.25" thickBot="1" x14ac:dyDescent="0.3">
      <c r="A34" s="21" t="s">
        <v>115</v>
      </c>
      <c r="B34" s="22" t="s">
        <v>14</v>
      </c>
      <c r="C34" s="75"/>
      <c r="D34" s="26"/>
      <c r="E34" s="75"/>
      <c r="F34" s="81" t="s">
        <v>17</v>
      </c>
      <c r="G34" s="26"/>
      <c r="H34" s="23"/>
      <c r="I34" s="27">
        <f t="shared" si="10"/>
        <v>110</v>
      </c>
      <c r="J34" s="25">
        <f t="shared" si="11"/>
        <v>110</v>
      </c>
      <c r="K34" s="26">
        <v>6</v>
      </c>
      <c r="L34" s="27">
        <f t="shared" si="12"/>
        <v>110</v>
      </c>
      <c r="M34" s="26">
        <v>0</v>
      </c>
      <c r="N34" s="26">
        <v>110</v>
      </c>
      <c r="O34" s="26"/>
      <c r="P34" s="26"/>
      <c r="Q34" s="26"/>
      <c r="R34" s="26"/>
      <c r="S34" s="29"/>
      <c r="T34" s="29">
        <v>32</v>
      </c>
      <c r="U34" s="29">
        <v>30</v>
      </c>
      <c r="V34" s="29">
        <v>26</v>
      </c>
      <c r="W34" s="29">
        <v>22</v>
      </c>
      <c r="X34" s="102">
        <f t="shared" si="3"/>
        <v>110</v>
      </c>
      <c r="Y34" s="102">
        <f t="shared" si="7"/>
        <v>0</v>
      </c>
    </row>
    <row r="35" spans="1:25" s="17" customFormat="1" ht="16.5" thickBot="1" x14ac:dyDescent="0.3">
      <c r="A35" s="21" t="s">
        <v>116</v>
      </c>
      <c r="B35" s="22" t="s">
        <v>8</v>
      </c>
      <c r="C35" s="75"/>
      <c r="D35" s="26"/>
      <c r="E35" s="75"/>
      <c r="F35" s="75"/>
      <c r="G35" s="26"/>
      <c r="H35" s="75" t="s">
        <v>17</v>
      </c>
      <c r="I35" s="27">
        <f t="shared" si="10"/>
        <v>152</v>
      </c>
      <c r="J35" s="25">
        <f t="shared" si="11"/>
        <v>144</v>
      </c>
      <c r="K35" s="26">
        <v>0</v>
      </c>
      <c r="L35" s="27">
        <f t="shared" ref="L35" si="13">M35+N35</f>
        <v>152</v>
      </c>
      <c r="M35" s="26">
        <v>8</v>
      </c>
      <c r="N35" s="26">
        <v>144</v>
      </c>
      <c r="O35" s="26"/>
      <c r="P35" s="26"/>
      <c r="Q35" s="26"/>
      <c r="R35" s="26"/>
      <c r="S35" s="29"/>
      <c r="T35" s="29">
        <v>46</v>
      </c>
      <c r="U35" s="29">
        <v>42</v>
      </c>
      <c r="V35" s="29">
        <v>34</v>
      </c>
      <c r="W35" s="29">
        <v>30</v>
      </c>
      <c r="X35" s="102">
        <f t="shared" ref="X35" si="14">SUM(R35:W35)</f>
        <v>152</v>
      </c>
      <c r="Y35" s="102">
        <f t="shared" ref="Y35" si="15">X35-L35</f>
        <v>0</v>
      </c>
    </row>
    <row r="36" spans="1:25" s="17" customFormat="1" ht="16.5" thickBot="1" x14ac:dyDescent="0.3">
      <c r="A36" s="21" t="s">
        <v>117</v>
      </c>
      <c r="B36" s="22" t="s">
        <v>15</v>
      </c>
      <c r="C36" s="75"/>
      <c r="D36" s="26"/>
      <c r="E36" s="75"/>
      <c r="F36" s="23"/>
      <c r="G36" s="26"/>
      <c r="H36" s="81" t="s">
        <v>17</v>
      </c>
      <c r="I36" s="27">
        <f t="shared" si="10"/>
        <v>30</v>
      </c>
      <c r="J36" s="25">
        <f t="shared" si="11"/>
        <v>6</v>
      </c>
      <c r="K36" s="26">
        <v>2</v>
      </c>
      <c r="L36" s="27">
        <f t="shared" si="12"/>
        <v>30</v>
      </c>
      <c r="M36" s="26">
        <v>24</v>
      </c>
      <c r="N36" s="26">
        <v>6</v>
      </c>
      <c r="O36" s="26"/>
      <c r="P36" s="26"/>
      <c r="Q36" s="26"/>
      <c r="R36" s="26"/>
      <c r="S36" s="29"/>
      <c r="T36" s="29"/>
      <c r="U36" s="29"/>
      <c r="V36" s="29"/>
      <c r="W36" s="29">
        <v>30</v>
      </c>
      <c r="X36" s="102">
        <f t="shared" si="3"/>
        <v>30</v>
      </c>
      <c r="Y36" s="102">
        <f t="shared" si="7"/>
        <v>0</v>
      </c>
    </row>
    <row r="37" spans="1:25" s="17" customFormat="1" ht="16.5" thickBot="1" x14ac:dyDescent="0.3">
      <c r="A37" s="21" t="s">
        <v>137</v>
      </c>
      <c r="B37" s="22" t="s">
        <v>16</v>
      </c>
      <c r="C37" s="26"/>
      <c r="D37" s="26"/>
      <c r="E37" s="75"/>
      <c r="F37" s="28" t="s">
        <v>17</v>
      </c>
      <c r="G37" s="26"/>
      <c r="H37" s="23"/>
      <c r="I37" s="27">
        <f t="shared" si="10"/>
        <v>30</v>
      </c>
      <c r="J37" s="25">
        <f t="shared" si="11"/>
        <v>6</v>
      </c>
      <c r="K37" s="26">
        <v>2</v>
      </c>
      <c r="L37" s="27">
        <f t="shared" si="12"/>
        <v>30</v>
      </c>
      <c r="M37" s="26">
        <v>24</v>
      </c>
      <c r="N37" s="26">
        <v>6</v>
      </c>
      <c r="O37" s="26"/>
      <c r="P37" s="26"/>
      <c r="Q37" s="26"/>
      <c r="R37" s="26"/>
      <c r="S37" s="29"/>
      <c r="T37" s="29"/>
      <c r="U37" s="29">
        <v>30</v>
      </c>
      <c r="V37" s="29"/>
      <c r="W37" s="29"/>
      <c r="X37" s="102">
        <f t="shared" si="3"/>
        <v>30</v>
      </c>
      <c r="Y37" s="102">
        <f t="shared" si="7"/>
        <v>0</v>
      </c>
    </row>
    <row r="38" spans="1:25" s="17" customFormat="1" ht="32.25" thickBot="1" x14ac:dyDescent="0.3">
      <c r="A38" s="37" t="s">
        <v>18</v>
      </c>
      <c r="B38" s="37" t="s">
        <v>19</v>
      </c>
      <c r="C38" s="38"/>
      <c r="D38" s="38"/>
      <c r="E38" s="38"/>
      <c r="F38" s="38"/>
      <c r="G38" s="38"/>
      <c r="H38" s="38"/>
      <c r="I38" s="15">
        <f>SUM(I39:I40)</f>
        <v>102</v>
      </c>
      <c r="J38" s="15">
        <f t="shared" ref="J38:W38" si="16">SUM(J39:J40)</f>
        <v>34</v>
      </c>
      <c r="K38" s="15">
        <f t="shared" si="16"/>
        <v>6</v>
      </c>
      <c r="L38" s="15">
        <f t="shared" si="16"/>
        <v>102</v>
      </c>
      <c r="M38" s="15">
        <f t="shared" si="16"/>
        <v>68</v>
      </c>
      <c r="N38" s="15">
        <f t="shared" si="16"/>
        <v>34</v>
      </c>
      <c r="O38" s="15">
        <f t="shared" si="16"/>
        <v>0</v>
      </c>
      <c r="P38" s="15">
        <f t="shared" si="16"/>
        <v>0</v>
      </c>
      <c r="Q38" s="15">
        <f t="shared" si="16"/>
        <v>0</v>
      </c>
      <c r="R38" s="15">
        <f t="shared" si="16"/>
        <v>0</v>
      </c>
      <c r="S38" s="15">
        <f t="shared" si="16"/>
        <v>0</v>
      </c>
      <c r="T38" s="15">
        <f t="shared" si="16"/>
        <v>102</v>
      </c>
      <c r="U38" s="15">
        <f t="shared" si="16"/>
        <v>0</v>
      </c>
      <c r="V38" s="15">
        <f t="shared" si="16"/>
        <v>0</v>
      </c>
      <c r="W38" s="15">
        <f t="shared" si="16"/>
        <v>0</v>
      </c>
      <c r="X38" s="102">
        <f t="shared" si="3"/>
        <v>102</v>
      </c>
      <c r="Y38" s="102">
        <f t="shared" si="7"/>
        <v>0</v>
      </c>
    </row>
    <row r="39" spans="1:25" s="17" customFormat="1" ht="16.5" thickBot="1" x14ac:dyDescent="0.3">
      <c r="A39" s="41" t="s">
        <v>20</v>
      </c>
      <c r="B39" s="42" t="s">
        <v>9</v>
      </c>
      <c r="C39" s="75"/>
      <c r="D39" s="75"/>
      <c r="E39" s="75" t="s">
        <v>17</v>
      </c>
      <c r="F39" s="23"/>
      <c r="G39" s="23"/>
      <c r="H39" s="23"/>
      <c r="I39" s="25">
        <f t="shared" ref="I39:I40" si="17">L39</f>
        <v>68</v>
      </c>
      <c r="J39" s="25">
        <f t="shared" ref="J39:J40" si="18">N39</f>
        <v>34</v>
      </c>
      <c r="K39" s="26">
        <v>4</v>
      </c>
      <c r="L39" s="27">
        <f>M39+N39</f>
        <v>68</v>
      </c>
      <c r="M39" s="26">
        <v>34</v>
      </c>
      <c r="N39" s="26">
        <v>34</v>
      </c>
      <c r="O39" s="26"/>
      <c r="P39" s="26"/>
      <c r="Q39" s="26"/>
      <c r="R39" s="26"/>
      <c r="S39" s="29"/>
      <c r="T39" s="29">
        <v>68</v>
      </c>
      <c r="U39" s="29"/>
      <c r="V39" s="29"/>
      <c r="W39" s="29"/>
      <c r="X39" s="102">
        <f t="shared" si="3"/>
        <v>68</v>
      </c>
      <c r="Y39" s="102">
        <f t="shared" si="7"/>
        <v>0</v>
      </c>
    </row>
    <row r="40" spans="1:25" s="17" customFormat="1" ht="32.25" thickBot="1" x14ac:dyDescent="0.3">
      <c r="A40" s="41" t="s">
        <v>76</v>
      </c>
      <c r="B40" s="42" t="s">
        <v>77</v>
      </c>
      <c r="C40" s="75"/>
      <c r="D40" s="75"/>
      <c r="E40" s="75" t="s">
        <v>17</v>
      </c>
      <c r="F40" s="23"/>
      <c r="G40" s="23"/>
      <c r="H40" s="23"/>
      <c r="I40" s="25">
        <f t="shared" si="17"/>
        <v>34</v>
      </c>
      <c r="J40" s="25">
        <f t="shared" si="18"/>
        <v>0</v>
      </c>
      <c r="K40" s="26">
        <v>2</v>
      </c>
      <c r="L40" s="27">
        <f>M40+N40</f>
        <v>34</v>
      </c>
      <c r="M40" s="26">
        <v>34</v>
      </c>
      <c r="N40" s="26">
        <v>0</v>
      </c>
      <c r="O40" s="26"/>
      <c r="P40" s="26"/>
      <c r="Q40" s="26"/>
      <c r="R40" s="26"/>
      <c r="S40" s="29"/>
      <c r="T40" s="29">
        <v>34</v>
      </c>
      <c r="U40" s="29"/>
      <c r="V40" s="29"/>
      <c r="W40" s="29"/>
      <c r="X40" s="102">
        <f t="shared" si="3"/>
        <v>34</v>
      </c>
      <c r="Y40" s="102">
        <f t="shared" si="7"/>
        <v>0</v>
      </c>
    </row>
    <row r="41" spans="1:25" s="17" customFormat="1" ht="16.5" thickBot="1" x14ac:dyDescent="0.3">
      <c r="A41" s="43" t="s">
        <v>41</v>
      </c>
      <c r="B41" s="43" t="s">
        <v>42</v>
      </c>
      <c r="C41" s="15"/>
      <c r="D41" s="15"/>
      <c r="E41" s="15"/>
      <c r="F41" s="15"/>
      <c r="G41" s="15"/>
      <c r="H41" s="15"/>
      <c r="I41" s="15">
        <f t="shared" ref="I41:W41" si="19">I42+I53</f>
        <v>1824</v>
      </c>
      <c r="J41" s="15">
        <f t="shared" si="19"/>
        <v>1126</v>
      </c>
      <c r="K41" s="15">
        <f t="shared" si="19"/>
        <v>79</v>
      </c>
      <c r="L41" s="15">
        <f t="shared" si="19"/>
        <v>1788</v>
      </c>
      <c r="M41" s="15">
        <f t="shared" si="19"/>
        <v>698</v>
      </c>
      <c r="N41" s="15">
        <f t="shared" si="19"/>
        <v>838</v>
      </c>
      <c r="O41" s="15">
        <f t="shared" si="19"/>
        <v>40</v>
      </c>
      <c r="P41" s="15">
        <f t="shared" si="19"/>
        <v>288</v>
      </c>
      <c r="Q41" s="15">
        <f t="shared" si="19"/>
        <v>126</v>
      </c>
      <c r="R41" s="15">
        <f t="shared" si="19"/>
        <v>0</v>
      </c>
      <c r="S41" s="15">
        <f t="shared" si="19"/>
        <v>0</v>
      </c>
      <c r="T41" s="15">
        <f t="shared" si="19"/>
        <v>304</v>
      </c>
      <c r="U41" s="15">
        <f t="shared" si="19"/>
        <v>546</v>
      </c>
      <c r="V41" s="15">
        <f t="shared" si="19"/>
        <v>372</v>
      </c>
      <c r="W41" s="15">
        <f t="shared" si="19"/>
        <v>314</v>
      </c>
      <c r="X41" s="102">
        <f t="shared" si="3"/>
        <v>1536</v>
      </c>
      <c r="Y41" s="102">
        <f t="shared" si="7"/>
        <v>-252</v>
      </c>
    </row>
    <row r="42" spans="1:25" s="17" customFormat="1" ht="16.5" thickBot="1" x14ac:dyDescent="0.3">
      <c r="A42" s="44" t="s">
        <v>21</v>
      </c>
      <c r="B42" s="44" t="s">
        <v>22</v>
      </c>
      <c r="C42" s="45"/>
      <c r="D42" s="45"/>
      <c r="E42" s="45"/>
      <c r="F42" s="45"/>
      <c r="G42" s="45"/>
      <c r="H42" s="45"/>
      <c r="I42" s="45">
        <f t="shared" ref="I42:W42" si="20">SUM(I43:I52)</f>
        <v>697</v>
      </c>
      <c r="J42" s="45">
        <f t="shared" si="20"/>
        <v>270</v>
      </c>
      <c r="K42" s="45">
        <f t="shared" si="20"/>
        <v>23</v>
      </c>
      <c r="L42" s="45">
        <f t="shared" si="20"/>
        <v>697</v>
      </c>
      <c r="M42" s="45">
        <f t="shared" si="20"/>
        <v>427</v>
      </c>
      <c r="N42" s="45">
        <f t="shared" si="20"/>
        <v>270</v>
      </c>
      <c r="O42" s="45">
        <f t="shared" si="20"/>
        <v>20</v>
      </c>
      <c r="P42" s="45">
        <f t="shared" si="20"/>
        <v>0</v>
      </c>
      <c r="Q42" s="45">
        <f t="shared" si="20"/>
        <v>24</v>
      </c>
      <c r="R42" s="45">
        <f t="shared" si="20"/>
        <v>0</v>
      </c>
      <c r="S42" s="45">
        <f t="shared" si="20"/>
        <v>0</v>
      </c>
      <c r="T42" s="45">
        <f t="shared" si="20"/>
        <v>250</v>
      </c>
      <c r="U42" s="45">
        <f t="shared" si="20"/>
        <v>124</v>
      </c>
      <c r="V42" s="45">
        <f t="shared" si="20"/>
        <v>239</v>
      </c>
      <c r="W42" s="45">
        <f t="shared" si="20"/>
        <v>84</v>
      </c>
      <c r="X42" s="102">
        <f t="shared" si="3"/>
        <v>697</v>
      </c>
      <c r="Y42" s="102">
        <f t="shared" si="7"/>
        <v>0</v>
      </c>
    </row>
    <row r="43" spans="1:25" s="17" customFormat="1" ht="16.5" thickBot="1" x14ac:dyDescent="0.3">
      <c r="A43" s="46" t="s">
        <v>24</v>
      </c>
      <c r="B43" s="47" t="s">
        <v>32</v>
      </c>
      <c r="C43" s="75"/>
      <c r="D43" s="75"/>
      <c r="E43" s="30" t="s">
        <v>40</v>
      </c>
      <c r="F43" s="23"/>
      <c r="G43" s="23"/>
      <c r="H43" s="30"/>
      <c r="I43" s="27">
        <f t="shared" ref="I43:I52" si="21">L43</f>
        <v>124</v>
      </c>
      <c r="J43" s="25">
        <f t="shared" ref="J43:J52" si="22">N43</f>
        <v>40</v>
      </c>
      <c r="K43" s="26">
        <v>4</v>
      </c>
      <c r="L43" s="27">
        <f t="shared" ref="L43:L52" si="23">M43+N43</f>
        <v>124</v>
      </c>
      <c r="M43" s="26">
        <v>84</v>
      </c>
      <c r="N43" s="26">
        <v>40</v>
      </c>
      <c r="O43" s="26">
        <v>20</v>
      </c>
      <c r="P43" s="26"/>
      <c r="Q43" s="26">
        <v>12</v>
      </c>
      <c r="R43" s="26"/>
      <c r="S43" s="23"/>
      <c r="T43" s="23"/>
      <c r="U43" s="23">
        <v>124</v>
      </c>
      <c r="V43" s="23"/>
      <c r="W43" s="23"/>
      <c r="X43" s="102">
        <f t="shared" si="3"/>
        <v>124</v>
      </c>
      <c r="Y43" s="102">
        <f t="shared" si="7"/>
        <v>0</v>
      </c>
    </row>
    <row r="44" spans="1:25" s="17" customFormat="1" ht="16.5" thickBot="1" x14ac:dyDescent="0.3">
      <c r="A44" s="1" t="s">
        <v>23</v>
      </c>
      <c r="B44" s="2" t="s">
        <v>33</v>
      </c>
      <c r="C44" s="75"/>
      <c r="D44" s="30"/>
      <c r="E44" s="30"/>
      <c r="F44" s="23" t="s">
        <v>17</v>
      </c>
      <c r="G44" s="30"/>
      <c r="H44" s="30"/>
      <c r="I44" s="27">
        <f t="shared" si="21"/>
        <v>68</v>
      </c>
      <c r="J44" s="25">
        <f t="shared" si="22"/>
        <v>32</v>
      </c>
      <c r="K44" s="26">
        <v>3</v>
      </c>
      <c r="L44" s="27">
        <f t="shared" si="23"/>
        <v>68</v>
      </c>
      <c r="M44" s="26">
        <v>36</v>
      </c>
      <c r="N44" s="26">
        <v>32</v>
      </c>
      <c r="O44" s="26"/>
      <c r="P44" s="26"/>
      <c r="Q44" s="26"/>
      <c r="R44" s="26"/>
      <c r="S44" s="23"/>
      <c r="T44" s="23">
        <v>68</v>
      </c>
      <c r="U44" s="23"/>
      <c r="V44" s="23"/>
      <c r="W44" s="23"/>
      <c r="X44" s="102">
        <f t="shared" si="3"/>
        <v>68</v>
      </c>
      <c r="Y44" s="102">
        <f t="shared" si="7"/>
        <v>0</v>
      </c>
    </row>
    <row r="45" spans="1:25" s="17" customFormat="1" ht="16.5" thickBot="1" x14ac:dyDescent="0.3">
      <c r="A45" s="1" t="s">
        <v>25</v>
      </c>
      <c r="B45" s="2" t="s">
        <v>34</v>
      </c>
      <c r="C45" s="75"/>
      <c r="D45" s="30"/>
      <c r="E45" s="30"/>
      <c r="F45" s="23"/>
      <c r="G45" s="30" t="s">
        <v>17</v>
      </c>
      <c r="H45" s="30"/>
      <c r="I45" s="27">
        <f t="shared" si="21"/>
        <v>70</v>
      </c>
      <c r="J45" s="25">
        <f t="shared" si="22"/>
        <v>26</v>
      </c>
      <c r="K45" s="26">
        <v>3</v>
      </c>
      <c r="L45" s="27">
        <f t="shared" si="23"/>
        <v>70</v>
      </c>
      <c r="M45" s="26">
        <v>44</v>
      </c>
      <c r="N45" s="26">
        <v>26</v>
      </c>
      <c r="O45" s="26"/>
      <c r="P45" s="26"/>
      <c r="Q45" s="26"/>
      <c r="R45" s="26"/>
      <c r="S45" s="23"/>
      <c r="T45" s="23">
        <v>70</v>
      </c>
      <c r="U45" s="23"/>
      <c r="V45" s="23"/>
      <c r="W45" s="23"/>
      <c r="X45" s="102">
        <f t="shared" si="3"/>
        <v>70</v>
      </c>
      <c r="Y45" s="102">
        <f t="shared" si="7"/>
        <v>0</v>
      </c>
    </row>
    <row r="46" spans="1:25" s="17" customFormat="1" ht="16.5" thickBot="1" x14ac:dyDescent="0.3">
      <c r="A46" s="1" t="s">
        <v>26</v>
      </c>
      <c r="B46" s="2" t="s">
        <v>35</v>
      </c>
      <c r="C46" s="75"/>
      <c r="D46" s="30"/>
      <c r="E46" s="30"/>
      <c r="F46" s="23" t="s">
        <v>40</v>
      </c>
      <c r="G46" s="30"/>
      <c r="H46" s="30"/>
      <c r="I46" s="27">
        <f t="shared" si="21"/>
        <v>80</v>
      </c>
      <c r="J46" s="25">
        <f t="shared" si="22"/>
        <v>36</v>
      </c>
      <c r="K46" s="26">
        <v>4</v>
      </c>
      <c r="L46" s="27">
        <f t="shared" si="23"/>
        <v>80</v>
      </c>
      <c r="M46" s="26">
        <v>44</v>
      </c>
      <c r="N46" s="28">
        <v>36</v>
      </c>
      <c r="O46" s="26"/>
      <c r="P46" s="26"/>
      <c r="Q46" s="26">
        <v>12</v>
      </c>
      <c r="R46" s="26"/>
      <c r="S46" s="23"/>
      <c r="T46" s="23">
        <v>80</v>
      </c>
      <c r="U46" s="23"/>
      <c r="V46" s="23"/>
      <c r="W46" s="23"/>
      <c r="X46" s="102">
        <f t="shared" si="3"/>
        <v>80</v>
      </c>
      <c r="Y46" s="102">
        <f t="shared" si="7"/>
        <v>0</v>
      </c>
    </row>
    <row r="47" spans="1:25" s="17" customFormat="1" ht="16.5" thickBot="1" x14ac:dyDescent="0.3">
      <c r="A47" s="1" t="s">
        <v>27</v>
      </c>
      <c r="B47" s="2" t="s">
        <v>36</v>
      </c>
      <c r="C47" s="75"/>
      <c r="D47" s="30"/>
      <c r="E47" s="30"/>
      <c r="F47" s="23"/>
      <c r="G47" s="30" t="s">
        <v>17</v>
      </c>
      <c r="H47" s="30"/>
      <c r="I47" s="27">
        <f t="shared" si="21"/>
        <v>107</v>
      </c>
      <c r="J47" s="25">
        <f t="shared" si="22"/>
        <v>28</v>
      </c>
      <c r="K47" s="26">
        <v>2</v>
      </c>
      <c r="L47" s="27">
        <f t="shared" si="23"/>
        <v>107</v>
      </c>
      <c r="M47" s="26">
        <v>79</v>
      </c>
      <c r="N47" s="26">
        <v>28</v>
      </c>
      <c r="O47" s="26"/>
      <c r="P47" s="26"/>
      <c r="Q47" s="26"/>
      <c r="R47" s="26"/>
      <c r="S47" s="23"/>
      <c r="T47" s="23"/>
      <c r="U47" s="23"/>
      <c r="V47" s="23">
        <v>49</v>
      </c>
      <c r="W47" s="23">
        <v>58</v>
      </c>
      <c r="X47" s="102">
        <f t="shared" si="3"/>
        <v>107</v>
      </c>
      <c r="Y47" s="102">
        <f t="shared" si="7"/>
        <v>0</v>
      </c>
    </row>
    <row r="48" spans="1:25" s="17" customFormat="1" ht="16.5" thickBot="1" x14ac:dyDescent="0.3">
      <c r="A48" s="1" t="s">
        <v>28</v>
      </c>
      <c r="B48" s="2" t="s">
        <v>37</v>
      </c>
      <c r="C48" s="75"/>
      <c r="D48" s="30"/>
      <c r="E48" s="30"/>
      <c r="F48" s="23" t="s">
        <v>17</v>
      </c>
      <c r="G48" s="30"/>
      <c r="H48" s="30"/>
      <c r="I48" s="27">
        <f t="shared" si="21"/>
        <v>30</v>
      </c>
      <c r="J48" s="25">
        <f t="shared" si="22"/>
        <v>20</v>
      </c>
      <c r="K48" s="26">
        <v>2</v>
      </c>
      <c r="L48" s="27">
        <f t="shared" si="23"/>
        <v>30</v>
      </c>
      <c r="M48" s="26">
        <v>10</v>
      </c>
      <c r="N48" s="26">
        <v>20</v>
      </c>
      <c r="O48" s="26"/>
      <c r="P48" s="26"/>
      <c r="Q48" s="26"/>
      <c r="R48" s="26"/>
      <c r="S48" s="23"/>
      <c r="T48" s="23"/>
      <c r="U48" s="23"/>
      <c r="V48" s="23">
        <v>30</v>
      </c>
      <c r="W48" s="23"/>
      <c r="X48" s="102">
        <f t="shared" ref="X48:X77" si="24">SUM(R48:W48)</f>
        <v>30</v>
      </c>
      <c r="Y48" s="102">
        <f t="shared" si="7"/>
        <v>0</v>
      </c>
    </row>
    <row r="49" spans="1:25" s="17" customFormat="1" ht="32.25" thickBot="1" x14ac:dyDescent="0.3">
      <c r="A49" s="1" t="s">
        <v>29</v>
      </c>
      <c r="B49" s="2" t="s">
        <v>38</v>
      </c>
      <c r="C49" s="75"/>
      <c r="D49" s="30"/>
      <c r="E49" s="30"/>
      <c r="F49" s="23" t="s">
        <v>17</v>
      </c>
      <c r="G49" s="30"/>
      <c r="H49" s="30"/>
      <c r="I49" s="27">
        <f t="shared" si="21"/>
        <v>62</v>
      </c>
      <c r="J49" s="25">
        <f t="shared" si="22"/>
        <v>22</v>
      </c>
      <c r="K49" s="26">
        <v>3</v>
      </c>
      <c r="L49" s="27">
        <f t="shared" si="23"/>
        <v>62</v>
      </c>
      <c r="M49" s="26">
        <v>40</v>
      </c>
      <c r="N49" s="26">
        <v>22</v>
      </c>
      <c r="O49" s="26"/>
      <c r="P49" s="26"/>
      <c r="Q49" s="26"/>
      <c r="R49" s="26"/>
      <c r="S49" s="23"/>
      <c r="T49" s="23"/>
      <c r="U49" s="23"/>
      <c r="V49" s="23">
        <v>62</v>
      </c>
      <c r="W49" s="23"/>
      <c r="X49" s="102">
        <f t="shared" si="24"/>
        <v>62</v>
      </c>
      <c r="Y49" s="102">
        <f t="shared" si="7"/>
        <v>0</v>
      </c>
    </row>
    <row r="50" spans="1:25" s="17" customFormat="1" ht="63.75" thickBot="1" x14ac:dyDescent="0.3">
      <c r="A50" s="1" t="s">
        <v>30</v>
      </c>
      <c r="B50" s="2" t="s">
        <v>80</v>
      </c>
      <c r="C50" s="75"/>
      <c r="D50" s="30"/>
      <c r="E50" s="30"/>
      <c r="F50" s="23"/>
      <c r="G50" s="30"/>
      <c r="H50" s="30" t="s">
        <v>17</v>
      </c>
      <c r="I50" s="27">
        <f t="shared" si="21"/>
        <v>60</v>
      </c>
      <c r="J50" s="25">
        <f t="shared" si="22"/>
        <v>30</v>
      </c>
      <c r="K50" s="26">
        <v>2</v>
      </c>
      <c r="L50" s="27">
        <f t="shared" si="23"/>
        <v>60</v>
      </c>
      <c r="M50" s="26">
        <v>30</v>
      </c>
      <c r="N50" s="26">
        <v>30</v>
      </c>
      <c r="O50" s="26"/>
      <c r="P50" s="26"/>
      <c r="Q50" s="26"/>
      <c r="R50" s="26"/>
      <c r="S50" s="23"/>
      <c r="T50" s="23"/>
      <c r="U50" s="23"/>
      <c r="V50" s="23">
        <v>34</v>
      </c>
      <c r="W50" s="23">
        <v>26</v>
      </c>
      <c r="X50" s="102">
        <f t="shared" si="24"/>
        <v>60</v>
      </c>
      <c r="Y50" s="102">
        <f t="shared" si="7"/>
        <v>0</v>
      </c>
    </row>
    <row r="51" spans="1:25" s="17" customFormat="1" ht="16.5" thickBot="1" x14ac:dyDescent="0.3">
      <c r="A51" s="1" t="s">
        <v>31</v>
      </c>
      <c r="B51" s="2" t="s">
        <v>39</v>
      </c>
      <c r="C51" s="75"/>
      <c r="D51" s="30"/>
      <c r="E51" s="30"/>
      <c r="F51" s="23"/>
      <c r="G51" s="30"/>
      <c r="H51" s="30" t="s">
        <v>17</v>
      </c>
      <c r="I51" s="27">
        <f t="shared" si="21"/>
        <v>64</v>
      </c>
      <c r="J51" s="25">
        <f t="shared" si="22"/>
        <v>36</v>
      </c>
      <c r="K51" s="26">
        <v>0</v>
      </c>
      <c r="L51" s="27">
        <f t="shared" si="23"/>
        <v>64</v>
      </c>
      <c r="M51" s="26">
        <v>28</v>
      </c>
      <c r="N51" s="26">
        <v>36</v>
      </c>
      <c r="O51" s="26"/>
      <c r="P51" s="26"/>
      <c r="Q51" s="26"/>
      <c r="R51" s="26"/>
      <c r="S51" s="23"/>
      <c r="T51" s="23"/>
      <c r="U51" s="23"/>
      <c r="V51" s="23">
        <v>64</v>
      </c>
      <c r="W51" s="23"/>
      <c r="X51" s="102">
        <f t="shared" si="24"/>
        <v>64</v>
      </c>
      <c r="Y51" s="102">
        <f t="shared" si="7"/>
        <v>0</v>
      </c>
    </row>
    <row r="52" spans="1:25" s="17" customFormat="1" ht="48" thickBot="1" x14ac:dyDescent="0.3">
      <c r="A52" s="3" t="s">
        <v>78</v>
      </c>
      <c r="B52" s="2" t="s">
        <v>79</v>
      </c>
      <c r="C52" s="75"/>
      <c r="D52" s="30"/>
      <c r="E52" s="30" t="s">
        <v>17</v>
      </c>
      <c r="F52" s="23"/>
      <c r="G52" s="30"/>
      <c r="H52" s="30"/>
      <c r="I52" s="27">
        <f t="shared" si="21"/>
        <v>32</v>
      </c>
      <c r="J52" s="25">
        <f t="shared" si="22"/>
        <v>0</v>
      </c>
      <c r="K52" s="26">
        <v>0</v>
      </c>
      <c r="L52" s="27">
        <f t="shared" si="23"/>
        <v>32</v>
      </c>
      <c r="M52" s="26">
        <v>32</v>
      </c>
      <c r="N52" s="26">
        <v>0</v>
      </c>
      <c r="O52" s="26"/>
      <c r="P52" s="26"/>
      <c r="Q52" s="26"/>
      <c r="R52" s="26"/>
      <c r="S52" s="23"/>
      <c r="T52" s="23">
        <v>32</v>
      </c>
      <c r="U52" s="23"/>
      <c r="V52" s="23"/>
      <c r="W52" s="23"/>
      <c r="X52" s="102">
        <f t="shared" si="24"/>
        <v>32</v>
      </c>
      <c r="Y52" s="102">
        <f t="shared" si="7"/>
        <v>0</v>
      </c>
    </row>
    <row r="53" spans="1:25" s="17" customFormat="1" ht="16.5" thickBot="1" x14ac:dyDescent="0.3">
      <c r="A53" s="44" t="s">
        <v>118</v>
      </c>
      <c r="B53" s="44" t="s">
        <v>119</v>
      </c>
      <c r="C53" s="48"/>
      <c r="D53" s="48"/>
      <c r="E53" s="48"/>
      <c r="F53" s="48"/>
      <c r="G53" s="48"/>
      <c r="H53" s="48"/>
      <c r="I53" s="45">
        <f t="shared" ref="I53:W53" si="25">I54+I58+I63+I67+I72</f>
        <v>1127</v>
      </c>
      <c r="J53" s="45">
        <f t="shared" si="25"/>
        <v>856</v>
      </c>
      <c r="K53" s="45">
        <f t="shared" si="25"/>
        <v>56</v>
      </c>
      <c r="L53" s="45">
        <f t="shared" si="25"/>
        <v>1091</v>
      </c>
      <c r="M53" s="45">
        <f t="shared" si="25"/>
        <v>271</v>
      </c>
      <c r="N53" s="45">
        <f t="shared" si="25"/>
        <v>568</v>
      </c>
      <c r="O53" s="45">
        <f t="shared" si="25"/>
        <v>20</v>
      </c>
      <c r="P53" s="45">
        <f t="shared" si="25"/>
        <v>288</v>
      </c>
      <c r="Q53" s="45">
        <f t="shared" si="25"/>
        <v>102</v>
      </c>
      <c r="R53" s="45">
        <f t="shared" si="25"/>
        <v>0</v>
      </c>
      <c r="S53" s="45">
        <f t="shared" si="25"/>
        <v>0</v>
      </c>
      <c r="T53" s="45">
        <f t="shared" si="25"/>
        <v>54</v>
      </c>
      <c r="U53" s="45">
        <f t="shared" si="25"/>
        <v>422</v>
      </c>
      <c r="V53" s="45">
        <f t="shared" si="25"/>
        <v>133</v>
      </c>
      <c r="W53" s="45">
        <f t="shared" si="25"/>
        <v>230</v>
      </c>
      <c r="X53" s="102">
        <f t="shared" si="24"/>
        <v>839</v>
      </c>
      <c r="Y53" s="102">
        <f t="shared" si="7"/>
        <v>-252</v>
      </c>
    </row>
    <row r="54" spans="1:25" s="17" customFormat="1" ht="48" thickBot="1" x14ac:dyDescent="0.3">
      <c r="A54" s="49" t="s">
        <v>43</v>
      </c>
      <c r="B54" s="50" t="s">
        <v>44</v>
      </c>
      <c r="C54" s="51"/>
      <c r="D54" s="51"/>
      <c r="E54" s="51"/>
      <c r="F54" s="51"/>
      <c r="G54" s="51"/>
      <c r="H54" s="51"/>
      <c r="I54" s="51">
        <f>SUM(I55:I57)</f>
        <v>190</v>
      </c>
      <c r="J54" s="51">
        <f t="shared" ref="J54:Q54" si="26">SUM(J55:J57)</f>
        <v>158</v>
      </c>
      <c r="K54" s="51">
        <f t="shared" si="26"/>
        <v>14</v>
      </c>
      <c r="L54" s="51">
        <f t="shared" si="26"/>
        <v>190</v>
      </c>
      <c r="M54" s="51">
        <f t="shared" si="26"/>
        <v>32</v>
      </c>
      <c r="N54" s="51">
        <f t="shared" si="26"/>
        <v>122</v>
      </c>
      <c r="O54" s="51">
        <f t="shared" si="26"/>
        <v>0</v>
      </c>
      <c r="P54" s="51">
        <f t="shared" si="26"/>
        <v>36</v>
      </c>
      <c r="Q54" s="51">
        <f t="shared" si="26"/>
        <v>30</v>
      </c>
      <c r="R54" s="51">
        <f>R55</f>
        <v>0</v>
      </c>
      <c r="S54" s="51">
        <f t="shared" ref="S54:W54" si="27">S55</f>
        <v>0</v>
      </c>
      <c r="T54" s="51">
        <f t="shared" si="27"/>
        <v>54</v>
      </c>
      <c r="U54" s="51">
        <f t="shared" si="27"/>
        <v>100</v>
      </c>
      <c r="V54" s="51">
        <f t="shared" si="27"/>
        <v>0</v>
      </c>
      <c r="W54" s="51">
        <f t="shared" si="27"/>
        <v>0</v>
      </c>
      <c r="X54" s="102">
        <f t="shared" si="24"/>
        <v>154</v>
      </c>
      <c r="Y54" s="102">
        <f t="shared" si="7"/>
        <v>-36</v>
      </c>
    </row>
    <row r="55" spans="1:25" s="17" customFormat="1" ht="32.25" thickBot="1" x14ac:dyDescent="0.3">
      <c r="A55" s="52" t="s">
        <v>45</v>
      </c>
      <c r="B55" s="53" t="s">
        <v>46</v>
      </c>
      <c r="C55" s="75"/>
      <c r="D55" s="30"/>
      <c r="E55" s="30"/>
      <c r="F55" s="23"/>
      <c r="G55" s="30" t="s">
        <v>40</v>
      </c>
      <c r="H55" s="30"/>
      <c r="I55" s="25">
        <f t="shared" ref="I55:I57" si="28">L55</f>
        <v>154</v>
      </c>
      <c r="J55" s="25">
        <f t="shared" ref="J55:J57" si="29">N55</f>
        <v>122</v>
      </c>
      <c r="K55" s="26">
        <v>14</v>
      </c>
      <c r="L55" s="27">
        <f>M55+N55</f>
        <v>154</v>
      </c>
      <c r="M55" s="26">
        <v>32</v>
      </c>
      <c r="N55" s="28">
        <v>122</v>
      </c>
      <c r="O55" s="26"/>
      <c r="P55" s="26"/>
      <c r="Q55" s="26">
        <v>12</v>
      </c>
      <c r="R55" s="26"/>
      <c r="S55" s="23"/>
      <c r="T55" s="23">
        <v>54</v>
      </c>
      <c r="U55" s="23">
        <v>100</v>
      </c>
      <c r="V55" s="23"/>
      <c r="W55" s="23"/>
      <c r="X55" s="102">
        <f t="shared" si="24"/>
        <v>154</v>
      </c>
      <c r="Y55" s="102">
        <f t="shared" si="7"/>
        <v>0</v>
      </c>
    </row>
    <row r="56" spans="1:25" s="17" customFormat="1" ht="16.5" thickBot="1" x14ac:dyDescent="0.3">
      <c r="A56" s="54" t="s">
        <v>120</v>
      </c>
      <c r="B56" s="55" t="s">
        <v>47</v>
      </c>
      <c r="C56" s="56"/>
      <c r="D56" s="57"/>
      <c r="E56" s="56"/>
      <c r="F56" s="56"/>
      <c r="G56" s="57" t="s">
        <v>17</v>
      </c>
      <c r="H56" s="56"/>
      <c r="I56" s="58">
        <f t="shared" si="28"/>
        <v>36</v>
      </c>
      <c r="J56" s="58">
        <v>36</v>
      </c>
      <c r="K56" s="56"/>
      <c r="L56" s="56">
        <f>P56</f>
        <v>36</v>
      </c>
      <c r="M56" s="56"/>
      <c r="N56" s="56"/>
      <c r="O56" s="56"/>
      <c r="P56" s="56">
        <v>36</v>
      </c>
      <c r="Q56" s="56"/>
      <c r="R56" s="56"/>
      <c r="S56" s="56"/>
      <c r="T56" s="56"/>
      <c r="U56" s="56">
        <v>36</v>
      </c>
      <c r="V56" s="56"/>
      <c r="W56" s="56"/>
      <c r="X56" s="102">
        <f t="shared" ref="X56" si="30">SUM(R56:W56)</f>
        <v>36</v>
      </c>
      <c r="Y56" s="102">
        <f t="shared" si="7"/>
        <v>0</v>
      </c>
    </row>
    <row r="57" spans="1:25" s="17" customFormat="1" ht="16.5" thickBot="1" x14ac:dyDescent="0.3">
      <c r="A57" s="82" t="s">
        <v>48</v>
      </c>
      <c r="B57" s="83" t="s">
        <v>49</v>
      </c>
      <c r="C57" s="75"/>
      <c r="D57" s="30"/>
      <c r="E57" s="75"/>
      <c r="F57" s="75"/>
      <c r="G57" s="30" t="s">
        <v>40</v>
      </c>
      <c r="H57" s="75"/>
      <c r="I57" s="84">
        <f t="shared" si="28"/>
        <v>0</v>
      </c>
      <c r="J57" s="84">
        <f t="shared" si="29"/>
        <v>0</v>
      </c>
      <c r="K57" s="75"/>
      <c r="L57" s="75"/>
      <c r="M57" s="75"/>
      <c r="N57" s="75"/>
      <c r="O57" s="75"/>
      <c r="P57" s="75"/>
      <c r="Q57" s="75">
        <v>18</v>
      </c>
      <c r="R57" s="75"/>
      <c r="S57" s="75"/>
      <c r="T57" s="75"/>
      <c r="U57" s="75"/>
      <c r="V57" s="75"/>
      <c r="W57" s="75"/>
      <c r="X57" s="102">
        <f t="shared" si="24"/>
        <v>0</v>
      </c>
      <c r="Y57" s="102">
        <f t="shared" ref="Y57:Y77" si="31">X57-L57</f>
        <v>0</v>
      </c>
    </row>
    <row r="58" spans="1:25" s="17" customFormat="1" ht="79.5" thickBot="1" x14ac:dyDescent="0.3">
      <c r="A58" s="49" t="s">
        <v>50</v>
      </c>
      <c r="B58" s="50" t="s">
        <v>51</v>
      </c>
      <c r="C58" s="51"/>
      <c r="D58" s="51"/>
      <c r="E58" s="51"/>
      <c r="F58" s="51"/>
      <c r="G58" s="51"/>
      <c r="H58" s="51"/>
      <c r="I58" s="51">
        <f>SUM(I59:I62)</f>
        <v>336</v>
      </c>
      <c r="J58" s="51">
        <f t="shared" ref="J58:Q58" si="32">SUM(J59:J62)</f>
        <v>268</v>
      </c>
      <c r="K58" s="51">
        <f t="shared" si="32"/>
        <v>16</v>
      </c>
      <c r="L58" s="51">
        <f t="shared" si="32"/>
        <v>336</v>
      </c>
      <c r="M58" s="51">
        <f t="shared" si="32"/>
        <v>68</v>
      </c>
      <c r="N58" s="51">
        <f t="shared" si="32"/>
        <v>124</v>
      </c>
      <c r="O58" s="51">
        <f t="shared" si="32"/>
        <v>0</v>
      </c>
      <c r="P58" s="51">
        <f t="shared" si="32"/>
        <v>144</v>
      </c>
      <c r="Q58" s="51">
        <f t="shared" si="32"/>
        <v>18</v>
      </c>
      <c r="R58" s="51">
        <f t="shared" ref="R58:U58" si="33">SUM(R59:R60)</f>
        <v>0</v>
      </c>
      <c r="S58" s="51">
        <f t="shared" si="33"/>
        <v>0</v>
      </c>
      <c r="T58" s="51">
        <f t="shared" si="33"/>
        <v>0</v>
      </c>
      <c r="U58" s="51">
        <f t="shared" si="33"/>
        <v>158</v>
      </c>
      <c r="V58" s="51">
        <f>SUM(V59:V60)</f>
        <v>34</v>
      </c>
      <c r="W58" s="51">
        <f>SUM(W59:W60)</f>
        <v>0</v>
      </c>
      <c r="X58" s="102">
        <f t="shared" si="24"/>
        <v>192</v>
      </c>
      <c r="Y58" s="102">
        <f t="shared" si="31"/>
        <v>-144</v>
      </c>
    </row>
    <row r="59" spans="1:25" s="17" customFormat="1" ht="48" thickBot="1" x14ac:dyDescent="0.3">
      <c r="A59" s="52" t="s">
        <v>52</v>
      </c>
      <c r="B59" s="22" t="s">
        <v>53</v>
      </c>
      <c r="C59" s="30"/>
      <c r="D59" s="30"/>
      <c r="E59" s="30"/>
      <c r="F59" s="30"/>
      <c r="G59" s="30" t="s">
        <v>40</v>
      </c>
      <c r="H59" s="30"/>
      <c r="I59" s="25">
        <f t="shared" ref="I59:I60" si="34">L59</f>
        <v>158</v>
      </c>
      <c r="J59" s="25">
        <f t="shared" ref="J59:J60" si="35">N59</f>
        <v>98</v>
      </c>
      <c r="K59" s="26">
        <v>14</v>
      </c>
      <c r="L59" s="27">
        <f t="shared" ref="L59:L60" si="36">M59+N59</f>
        <v>158</v>
      </c>
      <c r="M59" s="26">
        <v>60</v>
      </c>
      <c r="N59" s="26">
        <v>98</v>
      </c>
      <c r="O59" s="26"/>
      <c r="P59" s="26"/>
      <c r="Q59" s="26"/>
      <c r="R59" s="26"/>
      <c r="S59" s="26"/>
      <c r="T59" s="26"/>
      <c r="U59" s="23">
        <v>158</v>
      </c>
      <c r="V59" s="23"/>
      <c r="W59" s="23"/>
      <c r="X59" s="102">
        <f t="shared" si="24"/>
        <v>158</v>
      </c>
      <c r="Y59" s="102">
        <f t="shared" si="31"/>
        <v>0</v>
      </c>
    </row>
    <row r="60" spans="1:25" s="17" customFormat="1" ht="32.25" thickBot="1" x14ac:dyDescent="0.3">
      <c r="A60" s="52" t="s">
        <v>121</v>
      </c>
      <c r="B60" s="22" t="s">
        <v>54</v>
      </c>
      <c r="C60" s="30"/>
      <c r="D60" s="30"/>
      <c r="E60" s="30"/>
      <c r="F60" s="30"/>
      <c r="G60" s="30" t="s">
        <v>17</v>
      </c>
      <c r="H60" s="30"/>
      <c r="I60" s="25">
        <f t="shared" si="34"/>
        <v>34</v>
      </c>
      <c r="J60" s="25">
        <f t="shared" si="35"/>
        <v>26</v>
      </c>
      <c r="K60" s="26">
        <v>2</v>
      </c>
      <c r="L60" s="27">
        <f t="shared" si="36"/>
        <v>34</v>
      </c>
      <c r="M60" s="26">
        <v>8</v>
      </c>
      <c r="N60" s="26">
        <v>26</v>
      </c>
      <c r="O60" s="26"/>
      <c r="P60" s="26"/>
      <c r="Q60" s="26"/>
      <c r="R60" s="26"/>
      <c r="S60" s="26"/>
      <c r="T60" s="26"/>
      <c r="U60" s="23"/>
      <c r="V60" s="23">
        <v>34</v>
      </c>
      <c r="W60" s="23"/>
      <c r="X60" s="102">
        <f t="shared" si="24"/>
        <v>34</v>
      </c>
      <c r="Y60" s="102">
        <f t="shared" si="31"/>
        <v>0</v>
      </c>
    </row>
    <row r="61" spans="1:25" s="17" customFormat="1" ht="32.25" thickBot="1" x14ac:dyDescent="0.3">
      <c r="A61" s="59" t="s">
        <v>55</v>
      </c>
      <c r="B61" s="59" t="s">
        <v>56</v>
      </c>
      <c r="C61" s="60"/>
      <c r="D61" s="61"/>
      <c r="E61" s="60"/>
      <c r="F61" s="60"/>
      <c r="G61" s="61" t="s">
        <v>17</v>
      </c>
      <c r="H61" s="60"/>
      <c r="I61" s="62">
        <f>$L$61</f>
        <v>144</v>
      </c>
      <c r="J61" s="62">
        <f t="shared" ref="J61:J62" si="37">L61</f>
        <v>144</v>
      </c>
      <c r="K61" s="60"/>
      <c r="L61" s="60">
        <f>P61</f>
        <v>144</v>
      </c>
      <c r="M61" s="60"/>
      <c r="N61" s="60"/>
      <c r="O61" s="60"/>
      <c r="P61" s="60">
        <v>144</v>
      </c>
      <c r="Q61" s="60"/>
      <c r="R61" s="60"/>
      <c r="S61" s="60"/>
      <c r="T61" s="60"/>
      <c r="U61" s="60"/>
      <c r="V61" s="60">
        <v>144</v>
      </c>
      <c r="W61" s="60"/>
      <c r="X61" s="102">
        <f t="shared" si="24"/>
        <v>144</v>
      </c>
      <c r="Y61" s="102">
        <f t="shared" si="31"/>
        <v>0</v>
      </c>
    </row>
    <row r="62" spans="1:25" s="17" customFormat="1" ht="16.5" thickBot="1" x14ac:dyDescent="0.3">
      <c r="A62" s="82" t="s">
        <v>57</v>
      </c>
      <c r="B62" s="83" t="s">
        <v>49</v>
      </c>
      <c r="C62" s="75"/>
      <c r="D62" s="30"/>
      <c r="E62" s="75"/>
      <c r="F62" s="75"/>
      <c r="G62" s="30" t="s">
        <v>40</v>
      </c>
      <c r="H62" s="75"/>
      <c r="I62" s="84">
        <f t="shared" ref="I62" si="38">ROUND(L62*0.4,0)</f>
        <v>0</v>
      </c>
      <c r="J62" s="84">
        <f t="shared" si="37"/>
        <v>0</v>
      </c>
      <c r="K62" s="75"/>
      <c r="L62" s="75"/>
      <c r="M62" s="75"/>
      <c r="N62" s="75"/>
      <c r="O62" s="75"/>
      <c r="P62" s="75"/>
      <c r="Q62" s="75">
        <v>18</v>
      </c>
      <c r="R62" s="75"/>
      <c r="S62" s="75"/>
      <c r="T62" s="75"/>
      <c r="U62" s="75"/>
      <c r="V62" s="75"/>
      <c r="W62" s="75"/>
      <c r="X62" s="102">
        <f t="shared" ref="X62" si="39">SUM(R62:W62)</f>
        <v>0</v>
      </c>
      <c r="Y62" s="102">
        <f t="shared" ref="Y62" si="40">X62-L62</f>
        <v>0</v>
      </c>
    </row>
    <row r="63" spans="1:25" s="17" customFormat="1" ht="32.25" thickBot="1" x14ac:dyDescent="0.3">
      <c r="A63" s="63" t="s">
        <v>122</v>
      </c>
      <c r="B63" s="50" t="s">
        <v>58</v>
      </c>
      <c r="C63" s="51"/>
      <c r="D63" s="51"/>
      <c r="E63" s="51"/>
      <c r="F63" s="51"/>
      <c r="G63" s="51"/>
      <c r="H63" s="51"/>
      <c r="I63" s="51">
        <f>SUM(I64:I66)</f>
        <v>164</v>
      </c>
      <c r="J63" s="51">
        <f t="shared" ref="J63:Q63" si="41">SUM(J64:J66)</f>
        <v>136</v>
      </c>
      <c r="K63" s="51">
        <f t="shared" si="41"/>
        <v>8</v>
      </c>
      <c r="L63" s="51">
        <f t="shared" si="41"/>
        <v>164</v>
      </c>
      <c r="M63" s="51">
        <f t="shared" si="41"/>
        <v>28</v>
      </c>
      <c r="N63" s="51">
        <f t="shared" si="41"/>
        <v>64</v>
      </c>
      <c r="O63" s="51">
        <f t="shared" si="41"/>
        <v>0</v>
      </c>
      <c r="P63" s="51">
        <f t="shared" si="41"/>
        <v>72</v>
      </c>
      <c r="Q63" s="51">
        <f t="shared" si="41"/>
        <v>18</v>
      </c>
      <c r="R63" s="51">
        <f t="shared" ref="R63:W63" si="42">SUM(R64:R64)</f>
        <v>0</v>
      </c>
      <c r="S63" s="51">
        <f t="shared" si="42"/>
        <v>0</v>
      </c>
      <c r="T63" s="51">
        <f t="shared" si="42"/>
        <v>0</v>
      </c>
      <c r="U63" s="51">
        <f t="shared" si="42"/>
        <v>92</v>
      </c>
      <c r="V63" s="51">
        <f t="shared" si="42"/>
        <v>0</v>
      </c>
      <c r="W63" s="51">
        <f t="shared" si="42"/>
        <v>0</v>
      </c>
      <c r="X63" s="102">
        <f t="shared" si="24"/>
        <v>92</v>
      </c>
      <c r="Y63" s="102">
        <f t="shared" si="31"/>
        <v>-72</v>
      </c>
    </row>
    <row r="64" spans="1:25" s="17" customFormat="1" ht="32.25" thickBot="1" x14ac:dyDescent="0.3">
      <c r="A64" s="52" t="s">
        <v>59</v>
      </c>
      <c r="B64" s="64" t="s">
        <v>60</v>
      </c>
      <c r="C64" s="75"/>
      <c r="D64" s="75"/>
      <c r="E64" s="30"/>
      <c r="F64" s="23"/>
      <c r="G64" s="23"/>
      <c r="H64" s="30" t="s">
        <v>17</v>
      </c>
      <c r="I64" s="25">
        <f t="shared" ref="I64:I65" si="43">L64</f>
        <v>92</v>
      </c>
      <c r="J64" s="25">
        <f t="shared" ref="J64" si="44">N64</f>
        <v>64</v>
      </c>
      <c r="K64" s="26">
        <v>8</v>
      </c>
      <c r="L64" s="27">
        <f>M64+N64</f>
        <v>92</v>
      </c>
      <c r="M64" s="26">
        <v>28</v>
      </c>
      <c r="N64" s="26">
        <v>64</v>
      </c>
      <c r="O64" s="26"/>
      <c r="P64" s="26"/>
      <c r="Q64" s="26"/>
      <c r="R64" s="26"/>
      <c r="S64" s="23"/>
      <c r="T64" s="23"/>
      <c r="U64" s="23">
        <v>92</v>
      </c>
      <c r="V64" s="23"/>
      <c r="W64" s="23"/>
      <c r="X64" s="102">
        <f t="shared" si="24"/>
        <v>92</v>
      </c>
      <c r="Y64" s="102">
        <f t="shared" si="31"/>
        <v>0</v>
      </c>
    </row>
    <row r="65" spans="1:25" s="17" customFormat="1" ht="32.25" thickBot="1" x14ac:dyDescent="0.3">
      <c r="A65" s="59" t="s">
        <v>61</v>
      </c>
      <c r="B65" s="59" t="s">
        <v>56</v>
      </c>
      <c r="C65" s="60"/>
      <c r="D65" s="60"/>
      <c r="E65" s="60"/>
      <c r="F65" s="60"/>
      <c r="G65" s="60"/>
      <c r="H65" s="60" t="s">
        <v>17</v>
      </c>
      <c r="I65" s="62">
        <f t="shared" si="43"/>
        <v>72</v>
      </c>
      <c r="J65" s="62">
        <v>72</v>
      </c>
      <c r="K65" s="60"/>
      <c r="L65" s="60">
        <f>P65</f>
        <v>72</v>
      </c>
      <c r="M65" s="60"/>
      <c r="N65" s="60"/>
      <c r="O65" s="60"/>
      <c r="P65" s="60">
        <v>72</v>
      </c>
      <c r="Q65" s="60"/>
      <c r="R65" s="60"/>
      <c r="S65" s="60"/>
      <c r="T65" s="60"/>
      <c r="U65" s="60">
        <v>72</v>
      </c>
      <c r="V65" s="60"/>
      <c r="W65" s="60"/>
      <c r="X65" s="102">
        <f t="shared" si="24"/>
        <v>72</v>
      </c>
      <c r="Y65" s="102">
        <f t="shared" si="31"/>
        <v>0</v>
      </c>
    </row>
    <row r="66" spans="1:25" s="17" customFormat="1" ht="16.5" thickBot="1" x14ac:dyDescent="0.3">
      <c r="A66" s="82" t="s">
        <v>62</v>
      </c>
      <c r="B66" s="83" t="s">
        <v>49</v>
      </c>
      <c r="C66" s="75"/>
      <c r="D66" s="30"/>
      <c r="E66" s="75"/>
      <c r="F66" s="75"/>
      <c r="G66" s="30"/>
      <c r="H66" s="75" t="s">
        <v>40</v>
      </c>
      <c r="I66" s="84">
        <f t="shared" ref="I66" si="45">ROUND(L66*0.4,0)</f>
        <v>0</v>
      </c>
      <c r="J66" s="84">
        <f t="shared" ref="J66" si="46">L66</f>
        <v>0</v>
      </c>
      <c r="K66" s="75"/>
      <c r="L66" s="75"/>
      <c r="M66" s="75"/>
      <c r="N66" s="75"/>
      <c r="O66" s="75"/>
      <c r="P66" s="75"/>
      <c r="Q66" s="75">
        <v>18</v>
      </c>
      <c r="R66" s="75"/>
      <c r="S66" s="75"/>
      <c r="T66" s="75"/>
      <c r="U66" s="75"/>
      <c r="V66" s="75"/>
      <c r="W66" s="75"/>
      <c r="X66" s="102">
        <f t="shared" ref="X66" si="47">SUM(R66:W66)</f>
        <v>0</v>
      </c>
      <c r="Y66" s="102">
        <f t="shared" ref="Y66" si="48">X66-L66</f>
        <v>0</v>
      </c>
    </row>
    <row r="67" spans="1:25" s="17" customFormat="1" ht="32.25" thickBot="1" x14ac:dyDescent="0.3">
      <c r="A67" s="50" t="s">
        <v>63</v>
      </c>
      <c r="B67" s="50" t="s">
        <v>64</v>
      </c>
      <c r="C67" s="51"/>
      <c r="D67" s="51"/>
      <c r="E67" s="51"/>
      <c r="F67" s="51"/>
      <c r="G67" s="51"/>
      <c r="H67" s="51"/>
      <c r="I67" s="51">
        <f t="shared" ref="I67:W67" si="49">SUM(I68:I69)</f>
        <v>329</v>
      </c>
      <c r="J67" s="51">
        <f t="shared" si="49"/>
        <v>208</v>
      </c>
      <c r="K67" s="51">
        <f t="shared" si="49"/>
        <v>12</v>
      </c>
      <c r="L67" s="51">
        <f t="shared" si="49"/>
        <v>329</v>
      </c>
      <c r="M67" s="51">
        <f t="shared" si="49"/>
        <v>121</v>
      </c>
      <c r="N67" s="51">
        <f t="shared" si="49"/>
        <v>208</v>
      </c>
      <c r="O67" s="51">
        <f t="shared" si="49"/>
        <v>20</v>
      </c>
      <c r="P67" s="51">
        <f t="shared" si="49"/>
        <v>0</v>
      </c>
      <c r="Q67" s="51">
        <f t="shared" si="49"/>
        <v>18</v>
      </c>
      <c r="R67" s="51">
        <f t="shared" si="49"/>
        <v>0</v>
      </c>
      <c r="S67" s="51">
        <f t="shared" si="49"/>
        <v>0</v>
      </c>
      <c r="T67" s="51">
        <f t="shared" si="49"/>
        <v>0</v>
      </c>
      <c r="U67" s="51">
        <f t="shared" si="49"/>
        <v>0</v>
      </c>
      <c r="V67" s="51">
        <f t="shared" si="49"/>
        <v>99</v>
      </c>
      <c r="W67" s="51">
        <f t="shared" si="49"/>
        <v>230</v>
      </c>
      <c r="X67" s="102">
        <f t="shared" si="24"/>
        <v>329</v>
      </c>
      <c r="Y67" s="102">
        <f t="shared" si="31"/>
        <v>0</v>
      </c>
    </row>
    <row r="68" spans="1:25" s="17" customFormat="1" ht="32.25" thickBot="1" x14ac:dyDescent="0.3">
      <c r="A68" s="52" t="s">
        <v>65</v>
      </c>
      <c r="B68" s="22" t="s">
        <v>66</v>
      </c>
      <c r="C68" s="75"/>
      <c r="D68" s="30"/>
      <c r="E68" s="30"/>
      <c r="F68" s="23"/>
      <c r="G68" s="30"/>
      <c r="H68" s="30" t="s">
        <v>40</v>
      </c>
      <c r="I68" s="25">
        <f t="shared" ref="I68:I69" si="50">L68</f>
        <v>181</v>
      </c>
      <c r="J68" s="25">
        <f t="shared" ref="J68:J69" si="51">N68</f>
        <v>124</v>
      </c>
      <c r="K68" s="26">
        <v>6</v>
      </c>
      <c r="L68" s="27">
        <f>M68+N68</f>
        <v>181</v>
      </c>
      <c r="M68" s="26">
        <v>57</v>
      </c>
      <c r="N68" s="26">
        <v>124</v>
      </c>
      <c r="O68" s="26"/>
      <c r="P68" s="26"/>
      <c r="Q68" s="26">
        <v>9</v>
      </c>
      <c r="R68" s="26"/>
      <c r="S68" s="23"/>
      <c r="T68" s="23"/>
      <c r="U68" s="23"/>
      <c r="V68" s="23">
        <v>51</v>
      </c>
      <c r="W68" s="23">
        <v>130</v>
      </c>
      <c r="X68" s="102">
        <f t="shared" si="24"/>
        <v>181</v>
      </c>
      <c r="Y68" s="102">
        <f t="shared" si="31"/>
        <v>0</v>
      </c>
    </row>
    <row r="69" spans="1:25" s="17" customFormat="1" ht="16.5" thickBot="1" x14ac:dyDescent="0.3">
      <c r="A69" s="52" t="s">
        <v>67</v>
      </c>
      <c r="B69" s="22" t="s">
        <v>68</v>
      </c>
      <c r="C69" s="75"/>
      <c r="D69" s="30"/>
      <c r="E69" s="30"/>
      <c r="F69" s="23"/>
      <c r="G69" s="30"/>
      <c r="H69" s="30" t="s">
        <v>40</v>
      </c>
      <c r="I69" s="25">
        <f t="shared" si="50"/>
        <v>148</v>
      </c>
      <c r="J69" s="25">
        <f t="shared" si="51"/>
        <v>84</v>
      </c>
      <c r="K69" s="26">
        <v>6</v>
      </c>
      <c r="L69" s="27">
        <f>M69+N69</f>
        <v>148</v>
      </c>
      <c r="M69" s="26">
        <v>64</v>
      </c>
      <c r="N69" s="28">
        <v>84</v>
      </c>
      <c r="O69" s="26">
        <v>20</v>
      </c>
      <c r="P69" s="26"/>
      <c r="Q69" s="26">
        <v>9</v>
      </c>
      <c r="R69" s="26"/>
      <c r="S69" s="23"/>
      <c r="T69" s="23"/>
      <c r="U69" s="23"/>
      <c r="V69" s="23">
        <v>48</v>
      </c>
      <c r="W69" s="23">
        <v>100</v>
      </c>
      <c r="X69" s="102">
        <f t="shared" si="24"/>
        <v>148</v>
      </c>
      <c r="Y69" s="102">
        <f t="shared" si="31"/>
        <v>0</v>
      </c>
    </row>
    <row r="70" spans="1:25" s="17" customFormat="1" ht="32.25" thickBot="1" x14ac:dyDescent="0.3">
      <c r="A70" s="59" t="s">
        <v>69</v>
      </c>
      <c r="B70" s="59" t="s">
        <v>56</v>
      </c>
      <c r="C70" s="60"/>
      <c r="D70" s="60"/>
      <c r="E70" s="60"/>
      <c r="F70" s="60"/>
      <c r="G70" s="60"/>
      <c r="H70" s="60" t="s">
        <v>17</v>
      </c>
      <c r="I70" s="62">
        <f>$L$70</f>
        <v>72</v>
      </c>
      <c r="J70" s="62">
        <f t="shared" ref="J70:J71" si="52">L70</f>
        <v>72</v>
      </c>
      <c r="K70" s="60"/>
      <c r="L70" s="60">
        <f>P70</f>
        <v>72</v>
      </c>
      <c r="M70" s="60"/>
      <c r="N70" s="60"/>
      <c r="O70" s="60"/>
      <c r="P70" s="60">
        <v>72</v>
      </c>
      <c r="Q70" s="60"/>
      <c r="R70" s="60"/>
      <c r="S70" s="60"/>
      <c r="T70" s="60"/>
      <c r="U70" s="60"/>
      <c r="V70" s="60"/>
      <c r="W70" s="60">
        <v>72</v>
      </c>
      <c r="X70" s="102">
        <f t="shared" si="24"/>
        <v>72</v>
      </c>
      <c r="Y70" s="102">
        <f t="shared" si="31"/>
        <v>0</v>
      </c>
    </row>
    <row r="71" spans="1:25" s="17" customFormat="1" ht="16.5" thickBot="1" x14ac:dyDescent="0.3">
      <c r="A71" s="82" t="s">
        <v>62</v>
      </c>
      <c r="B71" s="83" t="s">
        <v>49</v>
      </c>
      <c r="C71" s="75"/>
      <c r="D71" s="30"/>
      <c r="E71" s="75"/>
      <c r="F71" s="75"/>
      <c r="G71" s="30"/>
      <c r="H71" s="75" t="s">
        <v>40</v>
      </c>
      <c r="I71" s="84">
        <f t="shared" ref="I71" si="53">ROUND(L71*0.4,0)</f>
        <v>0</v>
      </c>
      <c r="J71" s="84">
        <f t="shared" si="52"/>
        <v>0</v>
      </c>
      <c r="K71" s="75"/>
      <c r="L71" s="75"/>
      <c r="M71" s="75"/>
      <c r="N71" s="75"/>
      <c r="O71" s="75"/>
      <c r="P71" s="75"/>
      <c r="Q71" s="75">
        <v>8</v>
      </c>
      <c r="R71" s="75"/>
      <c r="S71" s="75"/>
      <c r="T71" s="75"/>
      <c r="U71" s="75"/>
      <c r="V71" s="75"/>
      <c r="W71" s="75"/>
      <c r="X71" s="102">
        <f t="shared" si="24"/>
        <v>0</v>
      </c>
      <c r="Y71" s="102">
        <f t="shared" si="31"/>
        <v>0</v>
      </c>
    </row>
    <row r="72" spans="1:25" s="17" customFormat="1" ht="32.25" thickBot="1" x14ac:dyDescent="0.3">
      <c r="A72" s="50" t="s">
        <v>70</v>
      </c>
      <c r="B72" s="50" t="s">
        <v>71</v>
      </c>
      <c r="C72" s="51"/>
      <c r="D72" s="65"/>
      <c r="E72" s="65"/>
      <c r="F72" s="51"/>
      <c r="G72" s="65"/>
      <c r="H72" s="65"/>
      <c r="I72" s="86">
        <f t="shared" ref="I72:J72" si="54">SUM(I73:I75)</f>
        <v>108</v>
      </c>
      <c r="J72" s="86">
        <f t="shared" si="54"/>
        <v>86</v>
      </c>
      <c r="K72" s="86">
        <f t="shared" ref="K72:Q72" si="55">SUM(K73:K75)</f>
        <v>6</v>
      </c>
      <c r="L72" s="86">
        <f t="shared" si="55"/>
        <v>72</v>
      </c>
      <c r="M72" s="86">
        <f t="shared" si="55"/>
        <v>22</v>
      </c>
      <c r="N72" s="86">
        <f t="shared" si="55"/>
        <v>50</v>
      </c>
      <c r="O72" s="86">
        <f t="shared" si="55"/>
        <v>0</v>
      </c>
      <c r="P72" s="86">
        <f t="shared" si="55"/>
        <v>36</v>
      </c>
      <c r="Q72" s="86">
        <f t="shared" si="55"/>
        <v>18</v>
      </c>
      <c r="R72" s="51">
        <f t="shared" ref="R72:W72" si="56">R73</f>
        <v>0</v>
      </c>
      <c r="S72" s="51">
        <f t="shared" si="56"/>
        <v>0</v>
      </c>
      <c r="T72" s="51">
        <f t="shared" si="56"/>
        <v>0</v>
      </c>
      <c r="U72" s="51">
        <f t="shared" si="56"/>
        <v>72</v>
      </c>
      <c r="V72" s="51">
        <f t="shared" si="56"/>
        <v>0</v>
      </c>
      <c r="W72" s="51">
        <f t="shared" si="56"/>
        <v>0</v>
      </c>
      <c r="X72" s="102">
        <f t="shared" si="24"/>
        <v>72</v>
      </c>
      <c r="Y72" s="102">
        <f t="shared" si="31"/>
        <v>0</v>
      </c>
    </row>
    <row r="73" spans="1:25" s="17" customFormat="1" ht="32.25" thickBot="1" x14ac:dyDescent="0.3">
      <c r="A73" s="52" t="s">
        <v>72</v>
      </c>
      <c r="B73" s="53" t="s">
        <v>73</v>
      </c>
      <c r="C73" s="75"/>
      <c r="D73" s="30"/>
      <c r="E73" s="30"/>
      <c r="F73" s="23" t="s">
        <v>17</v>
      </c>
      <c r="G73" s="30"/>
      <c r="H73" s="30"/>
      <c r="I73" s="25">
        <f>$L$73</f>
        <v>72</v>
      </c>
      <c r="J73" s="25">
        <f>$N$73</f>
        <v>50</v>
      </c>
      <c r="K73" s="23">
        <v>6</v>
      </c>
      <c r="L73" s="27">
        <f>M73+N73</f>
        <v>72</v>
      </c>
      <c r="M73" s="23">
        <v>22</v>
      </c>
      <c r="N73" s="23">
        <v>50</v>
      </c>
      <c r="O73" s="23"/>
      <c r="P73" s="23"/>
      <c r="Q73" s="23">
        <v>8</v>
      </c>
      <c r="R73" s="23"/>
      <c r="S73" s="23"/>
      <c r="T73" s="23"/>
      <c r="U73" s="23">
        <v>72</v>
      </c>
      <c r="V73" s="23"/>
      <c r="W73" s="23"/>
      <c r="X73" s="102">
        <f t="shared" si="24"/>
        <v>72</v>
      </c>
      <c r="Y73" s="102">
        <f t="shared" si="31"/>
        <v>0</v>
      </c>
    </row>
    <row r="74" spans="1:25" s="17" customFormat="1" ht="16.5" thickBot="1" x14ac:dyDescent="0.3">
      <c r="A74" s="54" t="s">
        <v>138</v>
      </c>
      <c r="B74" s="55" t="s">
        <v>47</v>
      </c>
      <c r="C74" s="56"/>
      <c r="D74" s="57"/>
      <c r="E74" s="56"/>
      <c r="F74" s="56" t="s">
        <v>17</v>
      </c>
      <c r="G74" s="57"/>
      <c r="H74" s="56"/>
      <c r="I74" s="58">
        <v>36</v>
      </c>
      <c r="J74" s="58">
        <v>36</v>
      </c>
      <c r="K74" s="56"/>
      <c r="L74" s="56"/>
      <c r="M74" s="56"/>
      <c r="N74" s="56"/>
      <c r="O74" s="56"/>
      <c r="P74" s="56">
        <v>36</v>
      </c>
      <c r="Q74" s="56"/>
      <c r="R74" s="56"/>
      <c r="S74" s="56"/>
      <c r="T74" s="56"/>
      <c r="U74" s="56">
        <v>36</v>
      </c>
      <c r="V74" s="56"/>
      <c r="W74" s="56"/>
      <c r="X74" s="102">
        <f t="shared" si="24"/>
        <v>36</v>
      </c>
      <c r="Y74" s="102">
        <f t="shared" si="31"/>
        <v>36</v>
      </c>
    </row>
    <row r="75" spans="1:25" s="17" customFormat="1" ht="16.5" thickBot="1" x14ac:dyDescent="0.3">
      <c r="A75" s="82" t="s">
        <v>139</v>
      </c>
      <c r="B75" s="85" t="s">
        <v>2</v>
      </c>
      <c r="C75" s="75"/>
      <c r="D75" s="30"/>
      <c r="E75" s="75"/>
      <c r="F75" s="75" t="s">
        <v>40</v>
      </c>
      <c r="G75" s="30"/>
      <c r="H75" s="75"/>
      <c r="I75" s="84">
        <f t="shared" ref="I75" si="57">ROUND(L75*0.4,0)</f>
        <v>0</v>
      </c>
      <c r="J75" s="84">
        <f t="shared" ref="J75" si="58">L75</f>
        <v>0</v>
      </c>
      <c r="K75" s="75"/>
      <c r="L75" s="75"/>
      <c r="M75" s="75"/>
      <c r="N75" s="75"/>
      <c r="O75" s="75"/>
      <c r="P75" s="75"/>
      <c r="Q75" s="75">
        <v>10</v>
      </c>
      <c r="R75" s="75"/>
      <c r="S75" s="75"/>
      <c r="T75" s="75"/>
      <c r="U75" s="75"/>
      <c r="V75" s="75"/>
      <c r="W75" s="75"/>
      <c r="X75" s="102">
        <f t="shared" si="24"/>
        <v>0</v>
      </c>
      <c r="Y75" s="102">
        <f t="shared" si="31"/>
        <v>0</v>
      </c>
    </row>
    <row r="76" spans="1:25" s="67" customFormat="1" ht="16.5" thickBot="1" x14ac:dyDescent="0.3">
      <c r="A76" s="44" t="s">
        <v>3</v>
      </c>
      <c r="B76" s="44" t="s">
        <v>4</v>
      </c>
      <c r="C76" s="45"/>
      <c r="D76" s="48"/>
      <c r="E76" s="45"/>
      <c r="F76" s="45"/>
      <c r="G76" s="48"/>
      <c r="H76" s="45"/>
      <c r="I76" s="66"/>
      <c r="J76" s="66"/>
      <c r="K76" s="45"/>
      <c r="L76" s="45"/>
      <c r="M76" s="45"/>
      <c r="N76" s="45"/>
      <c r="O76" s="45"/>
      <c r="P76" s="45">
        <v>144</v>
      </c>
      <c r="Q76" s="45"/>
      <c r="R76" s="45"/>
      <c r="S76" s="45"/>
      <c r="T76" s="45"/>
      <c r="U76" s="45"/>
      <c r="V76" s="45"/>
      <c r="W76" s="45">
        <v>144</v>
      </c>
      <c r="X76" s="102">
        <f t="shared" si="24"/>
        <v>144</v>
      </c>
      <c r="Y76" s="102">
        <f t="shared" si="31"/>
        <v>144</v>
      </c>
    </row>
    <row r="77" spans="1:25" s="17" customFormat="1" ht="16.5" thickBot="1" x14ac:dyDescent="0.3">
      <c r="A77" s="68"/>
      <c r="B77" s="69" t="s">
        <v>123</v>
      </c>
      <c r="C77" s="70"/>
      <c r="D77" s="70"/>
      <c r="E77" s="70"/>
      <c r="F77" s="70"/>
      <c r="G77" s="70"/>
      <c r="H77" s="70"/>
      <c r="I77" s="71">
        <f>I9+I31+I38+I41+I76</f>
        <v>3816</v>
      </c>
      <c r="J77" s="71">
        <f>J9+J31+J38+J41+J76</f>
        <v>2104</v>
      </c>
      <c r="K77" s="71">
        <f>K9+K31+K38+K41+K76</f>
        <v>155</v>
      </c>
      <c r="L77" s="71">
        <f>L9+L31+L38+L41</f>
        <v>3574</v>
      </c>
      <c r="M77" s="71">
        <f t="shared" ref="M77:V77" si="59">M9+M31+M38+M41+M76</f>
        <v>1676</v>
      </c>
      <c r="N77" s="71">
        <f t="shared" si="59"/>
        <v>1910</v>
      </c>
      <c r="O77" s="71">
        <f t="shared" si="59"/>
        <v>40</v>
      </c>
      <c r="P77" s="71">
        <f t="shared" si="59"/>
        <v>432</v>
      </c>
      <c r="Q77" s="71">
        <f t="shared" si="59"/>
        <v>174</v>
      </c>
      <c r="R77" s="71">
        <f t="shared" si="59"/>
        <v>576</v>
      </c>
      <c r="S77" s="71">
        <f t="shared" si="59"/>
        <v>796</v>
      </c>
      <c r="T77" s="71">
        <f t="shared" si="59"/>
        <v>576</v>
      </c>
      <c r="U77" s="71">
        <f t="shared" si="59"/>
        <v>648</v>
      </c>
      <c r="V77" s="71">
        <f t="shared" si="59"/>
        <v>432</v>
      </c>
      <c r="W77" s="71">
        <f>W9+W31+W38+W41</f>
        <v>396</v>
      </c>
      <c r="X77" s="102">
        <f t="shared" si="24"/>
        <v>3424</v>
      </c>
      <c r="Y77" s="102">
        <f t="shared" si="31"/>
        <v>-150</v>
      </c>
    </row>
    <row r="78" spans="1:25" ht="21" customHeight="1" thickBot="1" x14ac:dyDescent="0.3">
      <c r="A78" s="10" t="s">
        <v>124</v>
      </c>
      <c r="B78" s="72" t="s">
        <v>125</v>
      </c>
      <c r="C78" s="12"/>
      <c r="D78" s="12"/>
      <c r="E78" s="12"/>
      <c r="F78" s="12"/>
      <c r="G78" s="12"/>
      <c r="H78" s="12"/>
      <c r="I78" s="73"/>
      <c r="J78" s="73"/>
      <c r="K78" s="12"/>
      <c r="L78" s="74">
        <v>216</v>
      </c>
      <c r="M78" s="110" t="s">
        <v>126</v>
      </c>
      <c r="N78" s="110"/>
      <c r="O78" s="110"/>
      <c r="P78" s="110"/>
      <c r="Q78" s="110"/>
      <c r="R78" s="23">
        <v>36</v>
      </c>
      <c r="S78" s="23">
        <v>36</v>
      </c>
      <c r="T78" s="23">
        <v>36</v>
      </c>
      <c r="U78" s="23">
        <v>36</v>
      </c>
      <c r="V78" s="23">
        <v>36</v>
      </c>
      <c r="W78" s="23">
        <v>36</v>
      </c>
      <c r="X78" s="103"/>
      <c r="Y78" s="103"/>
    </row>
    <row r="79" spans="1:25" ht="16.5" thickBot="1" x14ac:dyDescent="0.3">
      <c r="A79" s="105" t="s">
        <v>140</v>
      </c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6" t="s">
        <v>5</v>
      </c>
      <c r="M79" s="107" t="s">
        <v>127</v>
      </c>
      <c r="N79" s="107"/>
      <c r="O79" s="107"/>
      <c r="P79" s="107"/>
      <c r="Q79" s="107"/>
      <c r="R79" s="87">
        <v>11</v>
      </c>
      <c r="S79" s="87">
        <v>12</v>
      </c>
      <c r="T79" s="87">
        <v>11</v>
      </c>
      <c r="U79" s="87">
        <v>15</v>
      </c>
      <c r="V79" s="88">
        <v>10</v>
      </c>
      <c r="W79" s="87">
        <v>6</v>
      </c>
      <c r="X79" s="104"/>
      <c r="Y79" s="104"/>
    </row>
    <row r="80" spans="1:25" ht="16.5" thickBot="1" x14ac:dyDescent="0.3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6"/>
      <c r="M80" s="107" t="s">
        <v>128</v>
      </c>
      <c r="N80" s="107"/>
      <c r="O80" s="107"/>
      <c r="P80" s="107"/>
      <c r="Q80" s="107"/>
      <c r="R80" s="56">
        <f>R56+R74</f>
        <v>0</v>
      </c>
      <c r="S80" s="56">
        <f t="shared" ref="S80:W80" si="60">S56+S74</f>
        <v>0</v>
      </c>
      <c r="T80" s="56">
        <f t="shared" si="60"/>
        <v>0</v>
      </c>
      <c r="U80" s="56">
        <f t="shared" si="60"/>
        <v>72</v>
      </c>
      <c r="V80" s="56">
        <f t="shared" si="60"/>
        <v>0</v>
      </c>
      <c r="W80" s="56">
        <f t="shared" si="60"/>
        <v>0</v>
      </c>
      <c r="X80" s="104"/>
      <c r="Y80" s="104"/>
    </row>
    <row r="81" spans="1:25" ht="16.5" thickBot="1" x14ac:dyDescent="0.3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6"/>
      <c r="M81" s="105" t="s">
        <v>129</v>
      </c>
      <c r="N81" s="105"/>
      <c r="O81" s="105"/>
      <c r="P81" s="105"/>
      <c r="Q81" s="105"/>
      <c r="R81" s="60">
        <f>R61+R65+R70</f>
        <v>0</v>
      </c>
      <c r="S81" s="60">
        <f t="shared" ref="S81:W81" si="61">S61+S65+S70</f>
        <v>0</v>
      </c>
      <c r="T81" s="60">
        <f t="shared" si="61"/>
        <v>0</v>
      </c>
      <c r="U81" s="60">
        <f t="shared" si="61"/>
        <v>72</v>
      </c>
      <c r="V81" s="60">
        <f t="shared" si="61"/>
        <v>144</v>
      </c>
      <c r="W81" s="60">
        <f t="shared" si="61"/>
        <v>72</v>
      </c>
      <c r="X81" s="104"/>
      <c r="Y81" s="104"/>
    </row>
    <row r="82" spans="1:25" ht="16.5" thickBot="1" x14ac:dyDescent="0.3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6"/>
      <c r="M82" s="107" t="s">
        <v>130</v>
      </c>
      <c r="N82" s="107"/>
      <c r="O82" s="107"/>
      <c r="P82" s="107"/>
      <c r="Q82" s="107"/>
      <c r="R82" s="12">
        <f>COUNTIF($H$11:$H$77,1)</f>
        <v>0</v>
      </c>
      <c r="S82" s="12">
        <v>3</v>
      </c>
      <c r="T82" s="12">
        <v>2</v>
      </c>
      <c r="U82" s="12">
        <v>4</v>
      </c>
      <c r="V82" s="12">
        <v>3</v>
      </c>
      <c r="W82" s="12">
        <v>2</v>
      </c>
      <c r="X82" s="104"/>
      <c r="Y82" s="104"/>
    </row>
    <row r="83" spans="1:25" ht="16.5" thickBot="1" x14ac:dyDescent="0.3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6"/>
      <c r="M83" s="107" t="s">
        <v>131</v>
      </c>
      <c r="N83" s="107"/>
      <c r="O83" s="107"/>
      <c r="P83" s="107"/>
      <c r="Q83" s="107"/>
      <c r="R83" s="12">
        <v>0</v>
      </c>
      <c r="S83" s="12">
        <v>9</v>
      </c>
      <c r="T83" s="12">
        <v>3</v>
      </c>
      <c r="U83" s="12">
        <v>7</v>
      </c>
      <c r="V83" s="12">
        <v>5</v>
      </c>
      <c r="W83" s="12">
        <v>5</v>
      </c>
      <c r="X83" s="104"/>
      <c r="Y83" s="104"/>
    </row>
    <row r="84" spans="1:25" ht="16.5" thickBot="1" x14ac:dyDescent="0.3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6"/>
      <c r="M84" s="107" t="s">
        <v>91</v>
      </c>
      <c r="N84" s="107"/>
      <c r="O84" s="107"/>
      <c r="P84" s="107"/>
      <c r="Q84" s="107"/>
      <c r="R84" s="12">
        <v>2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04"/>
      <c r="Y84" s="104"/>
    </row>
    <row r="85" spans="1:25" ht="12" customHeight="1" x14ac:dyDescent="0.25">
      <c r="A85" s="76"/>
      <c r="B85" s="76"/>
      <c r="C85" s="76"/>
      <c r="D85" s="76"/>
      <c r="E85" s="76"/>
      <c r="F85" s="76"/>
      <c r="G85" s="76"/>
      <c r="H85" s="76"/>
      <c r="I85" s="77"/>
      <c r="J85" s="77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</row>
    <row r="86" spans="1:25" x14ac:dyDescent="0.25">
      <c r="B86" s="7" t="s">
        <v>132</v>
      </c>
      <c r="Q86" s="7" t="s">
        <v>172</v>
      </c>
    </row>
    <row r="87" spans="1:25" ht="15" customHeight="1" x14ac:dyDescent="0.25"/>
    <row r="88" spans="1:25" x14ac:dyDescent="0.25">
      <c r="B88" s="7" t="s">
        <v>133</v>
      </c>
      <c r="Q88" s="7" t="s">
        <v>173</v>
      </c>
    </row>
  </sheetData>
  <mergeCells count="34">
    <mergeCell ref="D5:D7"/>
    <mergeCell ref="E5:E7"/>
    <mergeCell ref="F5:F7"/>
    <mergeCell ref="G5:G7"/>
    <mergeCell ref="K4:K7"/>
    <mergeCell ref="A1:B1"/>
    <mergeCell ref="F1:W1"/>
    <mergeCell ref="S2:W2"/>
    <mergeCell ref="A3:A7"/>
    <mergeCell ref="B3:B7"/>
    <mergeCell ref="I3:J3"/>
    <mergeCell ref="K3:Q3"/>
    <mergeCell ref="R3:W3"/>
    <mergeCell ref="C3:H3"/>
    <mergeCell ref="I4:I7"/>
    <mergeCell ref="J4:J7"/>
    <mergeCell ref="H5:H7"/>
    <mergeCell ref="C4:H4"/>
    <mergeCell ref="L4:Q4"/>
    <mergeCell ref="C5:C7"/>
    <mergeCell ref="R4:S4"/>
    <mergeCell ref="T4:U4"/>
    <mergeCell ref="V4:W4"/>
    <mergeCell ref="L5:L7"/>
    <mergeCell ref="M5:Q6"/>
    <mergeCell ref="M78:Q78"/>
    <mergeCell ref="A79:K84"/>
    <mergeCell ref="L79:L84"/>
    <mergeCell ref="M79:Q79"/>
    <mergeCell ref="M80:Q80"/>
    <mergeCell ref="M81:Q81"/>
    <mergeCell ref="M82:Q82"/>
    <mergeCell ref="M83:Q83"/>
    <mergeCell ref="M84:Q84"/>
  </mergeCells>
  <pageMargins left="0.39370078740157483" right="0.39370078740157483" top="0.59055118110236227" bottom="0.59055118110236227" header="0.31496062992125984" footer="0.31496062992125984"/>
  <pageSetup paperSize="9" scale="64" fitToHeight="0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НК</vt:lpstr>
      <vt:lpstr>НК!Область_печати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2023-09-27T11:32:40Z</dcterms:modified>
</cp:coreProperties>
</file>