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2021" sheetId="1" r:id="rId1"/>
    <sheet name="график" sheetId="2" r:id="rId2"/>
    <sheet name="титульный лист" sheetId="3" r:id="rId3"/>
  </sheets>
  <definedNames>
    <definedName name="_xlnm.Print_Area" localSheetId="0">'2021'!$A$10:$V$119</definedName>
  </definedNames>
  <calcPr fullCalcOnLoad="1"/>
</workbook>
</file>

<file path=xl/sharedStrings.xml><?xml version="1.0" encoding="utf-8"?>
<sst xmlns="http://schemas.openxmlformats.org/spreadsheetml/2006/main" count="270" uniqueCount="198">
  <si>
    <t>Индекс</t>
  </si>
  <si>
    <t>I курс</t>
  </si>
  <si>
    <t>II курс</t>
  </si>
  <si>
    <t>III курс</t>
  </si>
  <si>
    <t>Всего</t>
  </si>
  <si>
    <t>лабораторных и практических занятий</t>
  </si>
  <si>
    <t>Общеобразовательные дисциплины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</si>
  <si>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</si>
  <si>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</si>
  <si>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</si>
  <si>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</si>
  <si>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</si>
  <si>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</si>
  <si>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</si>
  <si>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</si>
  <si>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 xml:space="preserve"> нед.</t>
  </si>
  <si>
    <t>История</t>
  </si>
  <si>
    <t>Физическая культура</t>
  </si>
  <si>
    <t>Учебная нагрузка обучающихся (час)</t>
  </si>
  <si>
    <t>Максимальная</t>
  </si>
  <si>
    <t>Разница</t>
  </si>
  <si>
    <t>Всего:</t>
  </si>
  <si>
    <t>Учебная практика</t>
  </si>
  <si>
    <t>Производственная практика</t>
  </si>
  <si>
    <t>Распределение обязательной нагрузки по курсам и семестрам (час)</t>
  </si>
  <si>
    <t>Экзамены</t>
  </si>
  <si>
    <t>Диф. Зачеты</t>
  </si>
  <si>
    <t>Зачеты</t>
  </si>
  <si>
    <t>2 сем</t>
  </si>
  <si>
    <t>Астрономия</t>
  </si>
  <si>
    <t>Литература</t>
  </si>
  <si>
    <t xml:space="preserve">Русский язык </t>
  </si>
  <si>
    <t>Охрана труда</t>
  </si>
  <si>
    <t>Материаловедение</t>
  </si>
  <si>
    <t>Безопасность жизнедеятельности</t>
  </si>
  <si>
    <t>ПМ.02</t>
  </si>
  <si>
    <t>МДК.02.01</t>
  </si>
  <si>
    <t>УП.02</t>
  </si>
  <si>
    <t>ПМ.03</t>
  </si>
  <si>
    <t>МДК.03.01</t>
  </si>
  <si>
    <t>МДК.03.02</t>
  </si>
  <si>
    <t>УП.03</t>
  </si>
  <si>
    <t>ПП.03</t>
  </si>
  <si>
    <t>Основы безопасности жизнедеятельности</t>
  </si>
  <si>
    <t>Промежуточная аттестация</t>
  </si>
  <si>
    <t>ГИА</t>
  </si>
  <si>
    <t>МДК.02.02</t>
  </si>
  <si>
    <t>Экологические основы природопользования</t>
  </si>
  <si>
    <t>Во взаимодействии с преподавателем</t>
  </si>
  <si>
    <t xml:space="preserve">Иностранный язык </t>
  </si>
  <si>
    <t>Математика</t>
  </si>
  <si>
    <t>Иностранный язык в профессиональной деятельности</t>
  </si>
  <si>
    <t>Формы промежуточной
аттестации</t>
  </si>
  <si>
    <t>Форма практической подготовки</t>
  </si>
  <si>
    <t>Минимальная</t>
  </si>
  <si>
    <t>1 сем</t>
  </si>
  <si>
    <t>3 сем</t>
  </si>
  <si>
    <t>4 сем</t>
  </si>
  <si>
    <t>5 сем</t>
  </si>
  <si>
    <t>6 сем</t>
  </si>
  <si>
    <t>Проверка</t>
  </si>
  <si>
    <t>Преддипломная практика</t>
  </si>
  <si>
    <t>Наименование циклов, предметов, дисциплин, профессиональных модулей, междисциплинарных курсов, практик</t>
  </si>
  <si>
    <t>Объем образовательной нагрузки</t>
  </si>
  <si>
    <t>Самостоятельная учебная работа</t>
  </si>
  <si>
    <t>Всего учебных занятий</t>
  </si>
  <si>
    <t>Нагрузка на дисциплины и МДК</t>
  </si>
  <si>
    <t>в т.ч. по учебным дисциплинам и МДК</t>
  </si>
  <si>
    <t>Теоретическое обучение</t>
  </si>
  <si>
    <t>курсовых работ (проектов)</t>
  </si>
  <si>
    <t>Консультации</t>
  </si>
  <si>
    <t>IV курс</t>
  </si>
  <si>
    <t>7 сем</t>
  </si>
  <si>
    <t>8 сем</t>
  </si>
  <si>
    <t>Химия</t>
  </si>
  <si>
    <t>Биология</t>
  </si>
  <si>
    <t>ОГСЭ.00</t>
  </si>
  <si>
    <t>Основы философии</t>
  </si>
  <si>
    <t>Психология общения</t>
  </si>
  <si>
    <t>Русский язык и культура речи</t>
  </si>
  <si>
    <t>ОГСЭ.01</t>
  </si>
  <si>
    <t>ОГСЭ.02</t>
  </si>
  <si>
    <t>ОГСЭ.03</t>
  </si>
  <si>
    <t>ОГСЭ.04</t>
  </si>
  <si>
    <t>ОГСЭ.05</t>
  </si>
  <si>
    <t>ОГСЭ.06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</si>
  <si>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</si>
  <si>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</si>
  <si>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</si>
  <si>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</si>
  <si>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</si>
  <si>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</si>
  <si>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Инженерная графика</t>
  </si>
  <si>
    <t>Техническая механика</t>
  </si>
  <si>
    <t>Электротехника и электронная техника</t>
  </si>
  <si>
    <t>Основы гидравлики и теплотехники</t>
  </si>
  <si>
    <t>Правовые основы профессиональной деятельности</t>
  </si>
  <si>
    <t>Основы агрономии</t>
  </si>
  <si>
    <t>Основы зоотехнии</t>
  </si>
  <si>
    <t>Метрология, стартантизация и подтверждение качества</t>
  </si>
  <si>
    <t>2/Э</t>
  </si>
  <si>
    <t>3/ДЗ</t>
  </si>
  <si>
    <t>Подготовка машин, механизмов, установок, приспособлений к работе, комплектование сборных единиц</t>
  </si>
  <si>
    <t>Назначение и общее устройство тракторов, автомобилей и сельскохозяйственных машин</t>
  </si>
  <si>
    <t>5/Э</t>
  </si>
  <si>
    <t>Подготовка тракторов и сельскохозяйственных машин и механизмов к работе</t>
  </si>
  <si>
    <t>Эксплуатация сельскохозяйственной техники</t>
  </si>
  <si>
    <t>Комплектование машинно-тракторного агрегата для выполнения сельскохозяйственных работ</t>
  </si>
  <si>
    <t>Технологии механизированных работ в растениеводстве</t>
  </si>
  <si>
    <t>МДК.02.03</t>
  </si>
  <si>
    <t>ПП.02</t>
  </si>
  <si>
    <t>8/ДЭ</t>
  </si>
  <si>
    <t>8/Э</t>
  </si>
  <si>
    <t>Техническое обслуживание и ремонт сельскохозяйственной техники</t>
  </si>
  <si>
    <t>Система технического обслуживания и ремонта сельскохозяйственных машин и механизмов</t>
  </si>
  <si>
    <t>Технологические процессы ремонтного производства</t>
  </si>
  <si>
    <t>7/Эк</t>
  </si>
  <si>
    <t>Выполнение работ по профессиям рабочих, должностям служащих: 
19205 Тракторист-машинист сельскохозяйственного производства;
11442 Водитель автомобиля категории «В», «С»</t>
  </si>
  <si>
    <t>ПМ.04</t>
  </si>
  <si>
    <t>МДК.04.01</t>
  </si>
  <si>
    <t>МДК.04.02</t>
  </si>
  <si>
    <t>УП.04</t>
  </si>
  <si>
    <t>ПП.04</t>
  </si>
  <si>
    <t>Теоретическая подготовка трактористов-машинистов категории «В», «С», «D», «Е», «F»</t>
  </si>
  <si>
    <t>Теоретическая подготовка водителей автомобилей категории «В» и «С»</t>
  </si>
  <si>
    <t>ПДП</t>
  </si>
  <si>
    <t>Самостоятельная работа</t>
  </si>
  <si>
    <t>ИТОГО без ОД</t>
  </si>
  <si>
    <t>Консультации и промежуточная аттестация</t>
  </si>
  <si>
    <t>Государственная итоговая аттестация</t>
  </si>
  <si>
    <t>ИТОГО</t>
  </si>
  <si>
    <t>2/ДЗ</t>
  </si>
  <si>
    <t>Общеобразовательная подготовка</t>
  </si>
  <si>
    <t>ИП</t>
  </si>
  <si>
    <t>Индивидуальный проект</t>
  </si>
  <si>
    <t>Информатика</t>
  </si>
  <si>
    <t>(16)</t>
  </si>
  <si>
    <t>(20)</t>
  </si>
  <si>
    <t>4/ДЗ</t>
  </si>
  <si>
    <t>6/ДЗ</t>
  </si>
  <si>
    <t>5/ДЗ</t>
  </si>
  <si>
    <t>3/Э</t>
  </si>
  <si>
    <t>Эффективное поведение на рынке труда / психология личности и профессиональное самоопределение</t>
  </si>
  <si>
    <t>1. План учебного процесса по специальности 35.02.16 Эксплуатация и ремонт сельскохозяйственной техники и оборудования (естественнонаучный профиль)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</si>
  <si>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</si>
  <si>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</si>
  <si>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</si>
  <si>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</si>
  <si>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</si>
  <si>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</si>
  <si>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</si>
  <si>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</si>
  <si>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</si>
  <si>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</si>
  <si>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ОП.14</t>
  </si>
  <si>
    <t>ОП.13</t>
  </si>
  <si>
    <t>ОП.12</t>
  </si>
  <si>
    <t>ОП.11</t>
  </si>
  <si>
    <t>5/Эк</t>
  </si>
  <si>
    <t>Экзамен по модулю</t>
  </si>
  <si>
    <t>6/Э</t>
  </si>
  <si>
    <t>7/Э</t>
  </si>
  <si>
    <t>8/ДЗ</t>
  </si>
  <si>
    <t>7/ДЗ</t>
  </si>
  <si>
    <r>
      <rPr>
        <b/>
        <sz val="12"/>
        <rFont val="Times New Roman"/>
        <family val="1"/>
      </rPr>
      <t>Консультации</t>
    </r>
    <r>
      <rPr>
        <sz val="12"/>
        <rFont val="Times New Roman"/>
        <family val="1"/>
      </rPr>
      <t xml:space="preserve"> на учебную группу: 186 часов       
</t>
    </r>
    <r>
      <rPr>
        <b/>
        <sz val="12"/>
        <rFont val="Times New Roman"/>
        <family val="1"/>
      </rPr>
      <t xml:space="preserve">Государственная (итоговая) аттестация
1. Программа обучения по специальности
</t>
    </r>
    <r>
      <rPr>
        <sz val="12"/>
        <rFont val="Times New Roman"/>
        <family val="1"/>
      </rPr>
      <t xml:space="preserve">1.1. Дипломный проект (работа)
Выполнение дипломного проекта (работы) с </t>
    </r>
    <r>
      <rPr>
        <b/>
        <sz val="12"/>
        <rFont val="Times New Roman"/>
        <family val="1"/>
      </rPr>
      <t>18.05.2025 г.</t>
    </r>
    <r>
      <rPr>
        <sz val="12"/>
        <rFont val="Times New Roman"/>
        <family val="1"/>
      </rPr>
      <t xml:space="preserve"> по 07</t>
    </r>
    <r>
      <rPr>
        <b/>
        <sz val="12"/>
        <rFont val="Times New Roman"/>
        <family val="1"/>
      </rPr>
      <t>.06.2025 г.</t>
    </r>
    <r>
      <rPr>
        <sz val="12"/>
        <rFont val="Times New Roman"/>
        <family val="1"/>
      </rPr>
      <t xml:space="preserve">
(всего 3 недели)
Защита дипломного проекта (работы) с </t>
    </r>
    <r>
      <rPr>
        <b/>
        <sz val="12"/>
        <rFont val="Times New Roman"/>
        <family val="1"/>
      </rPr>
      <t>15.06.2025 г.</t>
    </r>
    <r>
      <rPr>
        <sz val="12"/>
        <rFont val="Times New Roman"/>
        <family val="1"/>
      </rPr>
      <t xml:space="preserve"> по </t>
    </r>
    <r>
      <rPr>
        <b/>
        <sz val="12"/>
        <rFont val="Times New Roman"/>
        <family val="1"/>
      </rPr>
      <t>28.06.2025 г.</t>
    </r>
    <r>
      <rPr>
        <sz val="12"/>
        <rFont val="Times New Roman"/>
        <family val="1"/>
      </rPr>
      <t xml:space="preserve">
(всего 2 недели)
Выполнение демонстрационного экзамена (1 неделя): 36 часов</t>
    </r>
  </si>
  <si>
    <t>Технологии механизированных работ в животноводстве</t>
  </si>
  <si>
    <t>Дисциплин, предметов и МДК</t>
  </si>
  <si>
    <t>Общий гуманитарный и социально-экономический цикл</t>
  </si>
  <si>
    <t>Общепрофессиональный цикл</t>
  </si>
  <si>
    <t>Заместитель директора по учебной работе:                                                                                                                         Е. Ю. Орлова</t>
  </si>
  <si>
    <t>Заместитель директора по производственному обучению:                                                                                                 Л. Д. Канарейкина</t>
  </si>
  <si>
    <t>Предметные области</t>
  </si>
  <si>
    <t>Наименование</t>
  </si>
  <si>
    <t>Русский язык и литература</t>
  </si>
  <si>
    <t>Родной язык и родная литература</t>
  </si>
  <si>
    <t>Иностранные языки</t>
  </si>
  <si>
    <t>Математика и информатика</t>
  </si>
  <si>
    <t>ОО.00</t>
  </si>
  <si>
    <t>Физическая культура, экология, ОБЖ</t>
  </si>
  <si>
    <t>Общественные науки</t>
  </si>
  <si>
    <t>Естественные науки</t>
  </si>
  <si>
    <t xml:space="preserve">Основы экономики, менеджмента и маркетинга </t>
  </si>
  <si>
    <t xml:space="preserve">Информационные технологии в профессиональной деятельности </t>
  </si>
  <si>
    <t>ОО.01 (б)</t>
  </si>
  <si>
    <t>ОО.02 (б)</t>
  </si>
  <si>
    <t xml:space="preserve">Родной язык </t>
  </si>
  <si>
    <t>ОО.03 (б)</t>
  </si>
  <si>
    <t>ОО.04 (б)</t>
  </si>
  <si>
    <t>ОО.05 (у)</t>
  </si>
  <si>
    <t>ОО.06 (б)</t>
  </si>
  <si>
    <t>ОО.07 (б)</t>
  </si>
  <si>
    <t>ОО.08 (у)</t>
  </si>
  <si>
    <t>ОО.09 (у)</t>
  </si>
  <si>
    <t>ОО.10 (б)</t>
  </si>
  <si>
    <t>ОО.11 (б)</t>
  </si>
  <si>
    <t>ОО.12 (б)</t>
  </si>
  <si>
    <t>2/</t>
  </si>
  <si>
    <t>Е.П. Новикова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</si>
</sst>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FF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NumberFormat="1" applyFont="1" applyAlignment="1" applyProtection="1">
      <alignment/>
      <protection locked="0"/>
    </xf>
    <xf numFmtId="0" fontId="48" fillId="2" borderId="0" xfId="0" applyNumberFormat="1" applyFont="1" applyFill="1" applyAlignment="1" applyProtection="1">
      <alignment/>
      <protection locked="0"/>
    </xf>
    <xf numFmtId="0" fontId="48" fillId="33" borderId="0" xfId="0" applyNumberFormat="1" applyFont="1" applyFill="1" applyAlignment="1" applyProtection="1">
      <alignment/>
      <protection locked="0"/>
    </xf>
    <xf numFmtId="0" fontId="48" fillId="0" borderId="0" xfId="0" applyNumberFormat="1" applyFont="1" applyFill="1" applyAlignment="1" applyProtection="1">
      <alignment/>
      <protection locked="0"/>
    </xf>
    <xf numFmtId="0" fontId="48" fillId="0" borderId="10" xfId="0" applyNumberFormat="1" applyFont="1" applyFill="1" applyBorder="1" applyAlignment="1" applyProtection="1">
      <alignment/>
      <protection locked="0"/>
    </xf>
    <xf numFmtId="0" fontId="48" fillId="0" borderId="10" xfId="0" applyNumberFormat="1" applyFont="1" applyFill="1" applyBorder="1" applyAlignment="1" applyProtection="1">
      <alignment horizontal="center"/>
      <protection locked="0"/>
    </xf>
    <xf numFmtId="0" fontId="48" fillId="0" borderId="11" xfId="0" applyNumberFormat="1" applyFont="1" applyBorder="1" applyAlignment="1" applyProtection="1">
      <alignment horizontal="center"/>
      <protection locked="0"/>
    </xf>
    <xf numFmtId="0" fontId="48" fillId="0" borderId="11" xfId="0" applyNumberFormat="1" applyFont="1" applyBorder="1" applyAlignment="1" applyProtection="1">
      <alignment/>
      <protection locked="0"/>
    </xf>
    <xf numFmtId="0" fontId="48" fillId="33" borderId="11" xfId="0" applyNumberFormat="1" applyFont="1" applyFill="1" applyBorder="1" applyAlignment="1" applyProtection="1">
      <alignment/>
      <protection locked="0"/>
    </xf>
    <xf numFmtId="0" fontId="48" fillId="0" borderId="11" xfId="0" applyNumberFormat="1" applyFont="1" applyFill="1" applyBorder="1" applyAlignment="1" applyProtection="1">
      <alignment/>
      <protection locked="0"/>
    </xf>
    <xf numFmtId="0" fontId="48" fillId="0" borderId="0" xfId="0" applyNumberFormat="1" applyFont="1" applyBorder="1" applyAlignment="1" applyProtection="1">
      <alignment/>
      <protection locked="0"/>
    </xf>
    <xf numFmtId="0" fontId="48" fillId="0" borderId="0" xfId="0" applyNumberFormat="1" applyFont="1" applyBorder="1" applyAlignment="1" applyProtection="1">
      <alignment horizontal="center"/>
      <protection locked="0"/>
    </xf>
    <xf numFmtId="0" fontId="48" fillId="2" borderId="0" xfId="0" applyNumberFormat="1" applyFont="1" applyFill="1" applyBorder="1" applyAlignment="1" applyProtection="1">
      <alignment horizontal="center"/>
      <protection locked="0"/>
    </xf>
    <xf numFmtId="0" fontId="48" fillId="33" borderId="0" xfId="0" applyNumberFormat="1" applyFont="1" applyFill="1" applyBorder="1" applyAlignment="1" applyProtection="1">
      <alignment/>
      <protection locked="0"/>
    </xf>
    <xf numFmtId="0" fontId="48" fillId="0" borderId="0" xfId="0" applyNumberFormat="1" applyFont="1" applyFill="1" applyBorder="1" applyAlignment="1" applyProtection="1">
      <alignment/>
      <protection locked="0"/>
    </xf>
    <xf numFmtId="0" fontId="48" fillId="0" borderId="12" xfId="0" applyNumberFormat="1" applyFont="1" applyFill="1" applyBorder="1" applyAlignment="1" applyProtection="1">
      <alignment/>
      <protection locked="0"/>
    </xf>
    <xf numFmtId="0" fontId="48" fillId="0" borderId="12" xfId="0" applyNumberFormat="1" applyFont="1" applyFill="1" applyBorder="1" applyAlignment="1" applyProtection="1">
      <alignment horizontal="center"/>
      <protection locked="0"/>
    </xf>
    <xf numFmtId="0" fontId="49" fillId="0" borderId="0" xfId="0" applyNumberFormat="1" applyFont="1" applyFill="1" applyBorder="1" applyAlignment="1" applyProtection="1">
      <alignment/>
      <protection locked="0"/>
    </xf>
    <xf numFmtId="0" fontId="49" fillId="0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NumberFormat="1" applyFont="1" applyFill="1" applyAlignment="1" applyProtection="1">
      <alignment horizontal="center"/>
      <protection locked="0"/>
    </xf>
    <xf numFmtId="0" fontId="49" fillId="0" borderId="18" xfId="0" applyNumberFormat="1" applyFont="1" applyFill="1" applyBorder="1" applyAlignment="1" applyProtection="1">
      <alignment horizontal="center"/>
      <protection locked="0"/>
    </xf>
    <xf numFmtId="0" fontId="49" fillId="0" borderId="10" xfId="0" applyNumberFormat="1" applyFont="1" applyFill="1" applyBorder="1" applyAlignment="1" applyProtection="1">
      <alignment horizontal="center"/>
      <protection locked="0"/>
    </xf>
    <xf numFmtId="0" fontId="49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wrapText="1"/>
      <protection locked="0"/>
    </xf>
    <xf numFmtId="0" fontId="3" fillId="34" borderId="15" xfId="0" applyNumberFormat="1" applyFont="1" applyFill="1" applyBorder="1" applyAlignment="1" applyProtection="1">
      <alignment wrapText="1"/>
      <protection locked="0"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45" fillId="0" borderId="0" xfId="0" applyNumberFormat="1" applyFont="1" applyFill="1" applyAlignment="1" applyProtection="1">
      <alignment/>
      <protection locked="0"/>
    </xf>
    <xf numFmtId="0" fontId="48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19" xfId="0" applyNumberFormat="1" applyFont="1" applyBorder="1" applyAlignment="1" applyProtection="1">
      <alignment horizontal="center" vertical="top" wrapText="1"/>
      <protection hidden="1" locked="0"/>
    </xf>
    <xf numFmtId="0" fontId="2" fillId="31" borderId="15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NumberFormat="1" applyFont="1" applyBorder="1" applyAlignment="1" applyProtection="1">
      <alignment wrapText="1"/>
      <protection hidden="1" locked="0"/>
    </xf>
    <xf numFmtId="0" fontId="2" fillId="13" borderId="15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NumberFormat="1" applyFont="1" applyBorder="1" applyAlignment="1" applyProtection="1">
      <alignment wrapText="1"/>
      <protection hidden="1" locked="0"/>
    </xf>
    <xf numFmtId="0" fontId="3" fillId="34" borderId="15" xfId="0" applyNumberFormat="1" applyFont="1" applyFill="1" applyBorder="1" applyAlignment="1" applyProtection="1">
      <alignment horizontal="left" wrapText="1"/>
      <protection hidden="1" locked="0"/>
    </xf>
    <xf numFmtId="0" fontId="3" fillId="0" borderId="15" xfId="0" applyNumberFormat="1" applyFont="1" applyBorder="1" applyAlignment="1" applyProtection="1">
      <alignment horizontal="center" wrapText="1"/>
      <protection locked="0"/>
    </xf>
    <xf numFmtId="0" fontId="3" fillId="6" borderId="15" xfId="0" applyNumberFormat="1" applyFont="1" applyFill="1" applyBorder="1" applyAlignment="1" applyProtection="1">
      <alignment horizontal="center" wrapText="1"/>
      <protection locked="0"/>
    </xf>
    <xf numFmtId="0" fontId="2" fillId="35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NumberFormat="1" applyFont="1" applyBorder="1" applyAlignment="1" applyProtection="1">
      <alignment horizontal="center" wrapText="1"/>
      <protection hidden="1" locked="0"/>
    </xf>
    <xf numFmtId="0" fontId="3" fillId="0" borderId="15" xfId="0" applyNumberFormat="1" applyFont="1" applyFill="1" applyBorder="1" applyAlignment="1" applyProtection="1">
      <alignment horizontal="center" wrapText="1"/>
      <protection hidden="1" locked="0"/>
    </xf>
    <xf numFmtId="0" fontId="2" fillId="0" borderId="15" xfId="0" applyNumberFormat="1" applyFont="1" applyBorder="1" applyAlignment="1" applyProtection="1">
      <alignment horizontal="center" wrapText="1"/>
      <protection locked="0"/>
    </xf>
    <xf numFmtId="0" fontId="49" fillId="0" borderId="15" xfId="0" applyNumberFormat="1" applyFont="1" applyBorder="1" applyAlignment="1" applyProtection="1">
      <alignment horizontal="center" wrapText="1"/>
      <protection locked="0"/>
    </xf>
    <xf numFmtId="0" fontId="3" fillId="0" borderId="15" xfId="0" applyNumberFormat="1" applyFont="1" applyFill="1" applyBorder="1" applyAlignment="1" applyProtection="1">
      <alignment wrapText="1"/>
      <protection hidden="1" locked="0"/>
    </xf>
    <xf numFmtId="0" fontId="2" fillId="36" borderId="15" xfId="0" applyNumberFormat="1" applyFont="1" applyFill="1" applyBorder="1" applyAlignment="1" applyProtection="1">
      <alignment horizontal="center" wrapText="1"/>
      <protection locked="0"/>
    </xf>
    <xf numFmtId="0" fontId="2" fillId="35" borderId="15" xfId="0" applyNumberFormat="1" applyFont="1" applyFill="1" applyBorder="1" applyAlignment="1" applyProtection="1">
      <alignment horizontal="center" wrapText="1"/>
      <protection locked="0"/>
    </xf>
    <xf numFmtId="0" fontId="3" fillId="34" borderId="15" xfId="0" applyNumberFormat="1" applyFont="1" applyFill="1" applyBorder="1" applyAlignment="1" applyProtection="1">
      <alignment horizontal="center" wrapText="1"/>
      <protection locked="0"/>
    </xf>
    <xf numFmtId="0" fontId="48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 indent="2"/>
    </xf>
    <xf numFmtId="0" fontId="47" fillId="0" borderId="0" xfId="0" applyFont="1" applyAlignment="1">
      <alignment horizontal="left" indent="2"/>
    </xf>
    <xf numFmtId="0" fontId="47" fillId="0" borderId="0" xfId="0" applyFont="1" applyAlignment="1">
      <alignment vertical="center"/>
    </xf>
    <xf numFmtId="0" fontId="53" fillId="13" borderId="15" xfId="0" applyNumberFormat="1" applyFont="1" applyFill="1" applyBorder="1" applyAlignment="1" applyProtection="1">
      <alignment horizontal="center" wrapText="1"/>
      <protection locked="0"/>
    </xf>
    <xf numFmtId="0" fontId="49" fillId="0" borderId="15" xfId="0" applyNumberFormat="1" applyFont="1" applyFill="1" applyBorder="1" applyAlignment="1" applyProtection="1">
      <alignment horizontal="center" wrapText="1"/>
      <protection locked="0"/>
    </xf>
    <xf numFmtId="0" fontId="53" fillId="36" borderId="15" xfId="0" applyNumberFormat="1" applyFont="1" applyFill="1" applyBorder="1" applyAlignment="1" applyProtection="1">
      <alignment horizontal="center" wrapText="1"/>
      <protection locked="0"/>
    </xf>
    <xf numFmtId="0" fontId="53" fillId="37" borderId="15" xfId="0" applyNumberFormat="1" applyFont="1" applyFill="1" applyBorder="1" applyAlignment="1" applyProtection="1">
      <alignment horizontal="center" wrapText="1"/>
      <protection locked="0"/>
    </xf>
    <xf numFmtId="0" fontId="53" fillId="35" borderId="15" xfId="0" applyNumberFormat="1" applyFont="1" applyFill="1" applyBorder="1" applyAlignment="1" applyProtection="1">
      <alignment horizontal="center" wrapText="1"/>
      <protection locked="0"/>
    </xf>
    <xf numFmtId="0" fontId="53" fillId="0" borderId="15" xfId="0" applyNumberFormat="1" applyFont="1" applyFill="1" applyBorder="1" applyAlignment="1" applyProtection="1">
      <alignment horizontal="center" wrapText="1"/>
      <protection locked="0"/>
    </xf>
    <xf numFmtId="0" fontId="49" fillId="0" borderId="15" xfId="0" applyNumberFormat="1" applyFont="1" applyBorder="1" applyAlignment="1" applyProtection="1">
      <alignment horizontal="center"/>
      <protection locked="0"/>
    </xf>
    <xf numFmtId="0" fontId="45" fillId="0" borderId="0" xfId="0" applyNumberFormat="1" applyFont="1" applyAlignment="1" applyProtection="1">
      <alignment/>
      <protection locked="0"/>
    </xf>
    <xf numFmtId="0" fontId="45" fillId="0" borderId="11" xfId="0" applyNumberFormat="1" applyFont="1" applyBorder="1" applyAlignment="1" applyProtection="1">
      <alignment/>
      <protection locked="0"/>
    </xf>
    <xf numFmtId="0" fontId="45" fillId="0" borderId="0" xfId="0" applyNumberFormat="1" applyFont="1" applyBorder="1" applyAlignment="1" applyProtection="1">
      <alignment/>
      <protection locked="0"/>
    </xf>
    <xf numFmtId="0" fontId="45" fillId="0" borderId="0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 wrapText="1"/>
      <protection hidden="1" locked="0"/>
    </xf>
    <xf numFmtId="0" fontId="2" fillId="10" borderId="15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2" fillId="10" borderId="15" xfId="0" applyNumberFormat="1" applyFont="1" applyFill="1" applyBorder="1" applyAlignment="1" applyProtection="1">
      <alignment horizontal="center"/>
      <protection locked="0"/>
    </xf>
    <xf numFmtId="0" fontId="3" fillId="10" borderId="15" xfId="0" applyNumberFormat="1" applyFont="1" applyFill="1" applyBorder="1" applyAlignment="1" applyProtection="1">
      <alignment horizontal="center" wrapText="1"/>
      <protection locked="0"/>
    </xf>
    <xf numFmtId="0" fontId="3" fillId="38" borderId="15" xfId="0" applyNumberFormat="1" applyFont="1" applyFill="1" applyBorder="1" applyAlignment="1" applyProtection="1">
      <alignment horizontal="center"/>
      <protection locked="0"/>
    </xf>
    <xf numFmtId="0" fontId="3" fillId="39" borderId="15" xfId="0" applyNumberFormat="1" applyFont="1" applyFill="1" applyBorder="1" applyAlignment="1" applyProtection="1">
      <alignment horizontal="center" wrapText="1"/>
      <protection locked="0"/>
    </xf>
    <xf numFmtId="0" fontId="3" fillId="40" borderId="15" xfId="0" applyNumberFormat="1" applyFont="1" applyFill="1" applyBorder="1" applyAlignment="1" applyProtection="1">
      <alignment horizontal="center" wrapText="1"/>
      <protection locked="0"/>
    </xf>
    <xf numFmtId="0" fontId="2" fillId="39" borderId="15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NumberFormat="1" applyFont="1" applyFill="1" applyBorder="1" applyAlignment="1" applyProtection="1">
      <alignment horizontal="center" wrapText="1"/>
      <protection locked="0"/>
    </xf>
    <xf numFmtId="0" fontId="48" fillId="0" borderId="0" xfId="0" applyNumberFormat="1" applyFont="1" applyFill="1" applyBorder="1" applyAlignment="1" applyProtection="1">
      <alignment/>
      <protection locked="0"/>
    </xf>
    <xf numFmtId="0" fontId="2" fillId="40" borderId="15" xfId="0" applyNumberFormat="1" applyFont="1" applyFill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hidden="1" locked="0"/>
    </xf>
    <xf numFmtId="0" fontId="4" fillId="34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hidden="1" locked="0"/>
    </xf>
    <xf numFmtId="0" fontId="2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NumberFormat="1" applyFont="1" applyFill="1" applyAlignment="1" applyProtection="1">
      <alignment vertical="center"/>
      <protection locked="0"/>
    </xf>
    <xf numFmtId="0" fontId="3" fillId="34" borderId="20" xfId="0" applyNumberFormat="1" applyFont="1" applyFill="1" applyBorder="1" applyAlignment="1" applyProtection="1">
      <alignment horizontal="left" wrapText="1"/>
      <protection locked="0"/>
    </xf>
    <xf numFmtId="0" fontId="3" fillId="34" borderId="14" xfId="0" applyNumberFormat="1" applyFont="1" applyFill="1" applyBorder="1" applyAlignment="1" applyProtection="1">
      <alignment horizontal="left" wrapText="1"/>
      <protection locked="0"/>
    </xf>
    <xf numFmtId="0" fontId="2" fillId="0" borderId="20" xfId="0" applyNumberFormat="1" applyFont="1" applyFill="1" applyBorder="1" applyAlignment="1" applyProtection="1">
      <alignment horizontal="left" wrapText="1"/>
      <protection locked="0"/>
    </xf>
    <xf numFmtId="0" fontId="2" fillId="0" borderId="14" xfId="0" applyNumberFormat="1" applyFont="1" applyFill="1" applyBorder="1" applyAlignment="1" applyProtection="1">
      <alignment horizontal="left" wrapText="1"/>
      <protection locked="0"/>
    </xf>
    <xf numFmtId="0" fontId="2" fillId="40" borderId="20" xfId="0" applyNumberFormat="1" applyFont="1" applyFill="1" applyBorder="1" applyAlignment="1" applyProtection="1">
      <alignment horizontal="center" wrapText="1"/>
      <protection locked="0"/>
    </xf>
    <xf numFmtId="0" fontId="2" fillId="40" borderId="14" xfId="0" applyNumberFormat="1" applyFont="1" applyFill="1" applyBorder="1" applyAlignment="1" applyProtection="1">
      <alignment horizontal="center" wrapText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20" xfId="0" applyNumberFormat="1" applyFont="1" applyFill="1" applyBorder="1" applyAlignment="1" applyProtection="1">
      <alignment horizontal="center" wrapText="1"/>
      <protection locked="0"/>
    </xf>
    <xf numFmtId="0" fontId="2" fillId="10" borderId="14" xfId="0" applyNumberFormat="1" applyFont="1" applyFill="1" applyBorder="1" applyAlignment="1" applyProtection="1">
      <alignment horizontal="center" wrapText="1"/>
      <protection locked="0"/>
    </xf>
    <xf numFmtId="0" fontId="2" fillId="31" borderId="20" xfId="0" applyNumberFormat="1" applyFont="1" applyFill="1" applyBorder="1" applyAlignment="1" applyProtection="1">
      <alignment horizontal="center" wrapText="1"/>
      <protection locked="0"/>
    </xf>
    <xf numFmtId="0" fontId="2" fillId="31" borderId="14" xfId="0" applyNumberFormat="1" applyFont="1" applyFill="1" applyBorder="1" applyAlignment="1" applyProtection="1">
      <alignment horizontal="center" wrapText="1"/>
      <protection locked="0"/>
    </xf>
    <xf numFmtId="0" fontId="3" fillId="34" borderId="20" xfId="0" applyNumberFormat="1" applyFont="1" applyFill="1" applyBorder="1" applyAlignment="1" applyProtection="1">
      <alignment horizontal="left" wrapText="1"/>
      <protection hidden="1" locked="0"/>
    </xf>
    <xf numFmtId="0" fontId="3" fillId="34" borderId="14" xfId="0" applyNumberFormat="1" applyFont="1" applyFill="1" applyBorder="1" applyAlignment="1" applyProtection="1">
      <alignment horizontal="left" wrapText="1"/>
      <protection hidden="1" locked="0"/>
    </xf>
    <xf numFmtId="0" fontId="2" fillId="13" borderId="20" xfId="0" applyNumberFormat="1" applyFont="1" applyFill="1" applyBorder="1" applyAlignment="1" applyProtection="1">
      <alignment horizontal="center" wrapText="1"/>
      <protection locked="0"/>
    </xf>
    <xf numFmtId="0" fontId="2" fillId="13" borderId="14" xfId="0" applyNumberFormat="1" applyFont="1" applyFill="1" applyBorder="1" applyAlignment="1" applyProtection="1">
      <alignment horizontal="center" wrapText="1"/>
      <protection locked="0"/>
    </xf>
    <xf numFmtId="0" fontId="2" fillId="13" borderId="20" xfId="0" applyNumberFormat="1" applyFont="1" applyFill="1" applyBorder="1" applyAlignment="1" applyProtection="1">
      <alignment horizontal="center" wrapText="1"/>
      <protection hidden="1" locked="0"/>
    </xf>
    <xf numFmtId="0" fontId="2" fillId="13" borderId="14" xfId="0" applyNumberFormat="1" applyFont="1" applyFill="1" applyBorder="1" applyAlignment="1" applyProtection="1">
      <alignment horizontal="center" wrapText="1"/>
      <protection hidden="1" locked="0"/>
    </xf>
    <xf numFmtId="0" fontId="3" fillId="34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21" xfId="0" applyNumberFormat="1" applyFont="1" applyFill="1" applyBorder="1" applyAlignment="1" applyProtection="1">
      <alignment horizontal="center" wrapText="1"/>
      <protection locked="0"/>
    </xf>
    <xf numFmtId="0" fontId="3" fillId="40" borderId="20" xfId="0" applyNumberFormat="1" applyFont="1" applyFill="1" applyBorder="1" applyAlignment="1" applyProtection="1">
      <alignment horizontal="center" wrapText="1"/>
      <protection locked="0"/>
    </xf>
    <xf numFmtId="0" fontId="3" fillId="40" borderId="21" xfId="0" applyNumberFormat="1" applyFont="1" applyFill="1" applyBorder="1" applyAlignment="1" applyProtection="1">
      <alignment horizontal="center" wrapText="1"/>
      <protection locked="0"/>
    </xf>
    <xf numFmtId="0" fontId="3" fillId="40" borderId="14" xfId="0" applyNumberFormat="1" applyFont="1" applyFill="1" applyBorder="1" applyAlignment="1" applyProtection="1">
      <alignment horizontal="center" wrapText="1"/>
      <protection locked="0"/>
    </xf>
    <xf numFmtId="0" fontId="3" fillId="0" borderId="20" xfId="0" applyNumberFormat="1" applyFont="1" applyBorder="1" applyAlignment="1" applyProtection="1">
      <alignment horizontal="left" wrapText="1"/>
      <protection locked="0"/>
    </xf>
    <xf numFmtId="0" fontId="3" fillId="0" borderId="21" xfId="0" applyNumberFormat="1" applyFont="1" applyBorder="1" applyAlignment="1" applyProtection="1">
      <alignment horizontal="left" wrapText="1"/>
      <protection locked="0"/>
    </xf>
    <xf numFmtId="0" fontId="3" fillId="0" borderId="14" xfId="0" applyNumberFormat="1" applyFont="1" applyBorder="1" applyAlignment="1" applyProtection="1">
      <alignment horizontal="left" wrapText="1"/>
      <protection locked="0"/>
    </xf>
    <xf numFmtId="0" fontId="2" fillId="34" borderId="15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20" xfId="0" applyNumberFormat="1" applyFont="1" applyBorder="1" applyAlignment="1" applyProtection="1">
      <alignment horizontal="left" wrapText="1"/>
      <protection hidden="1" locked="0"/>
    </xf>
    <xf numFmtId="0" fontId="2" fillId="0" borderId="21" xfId="0" applyNumberFormat="1" applyFont="1" applyBorder="1" applyAlignment="1" applyProtection="1">
      <alignment horizontal="left" wrapText="1"/>
      <protection hidden="1" locked="0"/>
    </xf>
    <xf numFmtId="0" fontId="2" fillId="0" borderId="14" xfId="0" applyNumberFormat="1" applyFont="1" applyBorder="1" applyAlignment="1" applyProtection="1">
      <alignment horizontal="left" wrapText="1"/>
      <protection hidden="1" locked="0"/>
    </xf>
    <xf numFmtId="0" fontId="2" fillId="0" borderId="20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22" xfId="0" applyNumberFormat="1" applyFont="1" applyBorder="1" applyAlignment="1" applyProtection="1">
      <alignment horizontal="left" wrapText="1"/>
      <protection locked="0"/>
    </xf>
    <xf numFmtId="0" fontId="3" fillId="0" borderId="23" xfId="0" applyNumberFormat="1" applyFont="1" applyBorder="1" applyAlignment="1" applyProtection="1">
      <alignment horizontal="left" wrapText="1"/>
      <protection locked="0"/>
    </xf>
    <xf numFmtId="0" fontId="3" fillId="0" borderId="24" xfId="0" applyNumberFormat="1" applyFont="1" applyBorder="1" applyAlignment="1" applyProtection="1">
      <alignment horizontal="left" wrapText="1"/>
      <protection locked="0"/>
    </xf>
    <xf numFmtId="0" fontId="3" fillId="0" borderId="25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0" fontId="3" fillId="0" borderId="26" xfId="0" applyNumberFormat="1" applyFont="1" applyBorder="1" applyAlignment="1" applyProtection="1">
      <alignment horizontal="left" wrapText="1"/>
      <protection locked="0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0" fontId="3" fillId="0" borderId="27" xfId="0" applyNumberFormat="1" applyFont="1" applyBorder="1" applyAlignment="1" applyProtection="1">
      <alignment horizontal="left" wrapText="1"/>
      <protection locked="0"/>
    </xf>
    <xf numFmtId="0" fontId="2" fillId="0" borderId="15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textRotation="90"/>
      <protection locked="0"/>
    </xf>
    <xf numFmtId="0" fontId="2" fillId="0" borderId="29" xfId="0" applyNumberFormat="1" applyFont="1" applyBorder="1" applyAlignment="1" applyProtection="1">
      <alignment horizontal="center" vertical="center" textRotation="90"/>
      <protection locked="0"/>
    </xf>
    <xf numFmtId="0" fontId="2" fillId="0" borderId="30" xfId="0" applyNumberFormat="1" applyFont="1" applyBorder="1" applyAlignment="1" applyProtection="1">
      <alignment horizontal="center" vertical="center" textRotation="90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9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7" xfId="0" applyNumberFormat="1" applyFont="1" applyBorder="1" applyAlignment="1" applyProtection="1">
      <alignment horizontal="center" vertical="center" textRotation="90" wrapText="1"/>
      <protection locked="0"/>
    </xf>
    <xf numFmtId="0" fontId="45" fillId="0" borderId="20" xfId="0" applyNumberFormat="1" applyFont="1" applyFill="1" applyBorder="1" applyAlignment="1" applyProtection="1">
      <alignment horizontal="center" wrapText="1"/>
      <protection locked="0"/>
    </xf>
    <xf numFmtId="0" fontId="45" fillId="0" borderId="21" xfId="0" applyNumberFormat="1" applyFont="1" applyFill="1" applyBorder="1" applyAlignment="1" applyProtection="1">
      <alignment horizont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5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6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32" xfId="0" applyNumberFormat="1" applyFont="1" applyBorder="1" applyAlignment="1" applyProtection="1">
      <alignment horizontal="center" vertical="center" textRotation="90" wrapText="1"/>
      <protection locked="0"/>
    </xf>
    <xf numFmtId="0" fontId="48" fillId="0" borderId="11" xfId="0" applyNumberFormat="1" applyFont="1" applyBorder="1" applyAlignment="1" applyProtection="1">
      <alignment horizontal="center"/>
      <protection locked="0"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3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7" xfId="0" applyNumberFormat="1" applyFont="1" applyBorder="1" applyAlignment="1" applyProtection="1">
      <alignment horizontal="center" vertical="center" textRotation="90" wrapText="1"/>
      <protection locked="0"/>
    </xf>
    <xf numFmtId="0" fontId="2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3"/>
  <sheetViews>
    <sheetView zoomScale="70" zoomScaleNormal="70" zoomScaleSheetLayoutView="80" zoomScalePageLayoutView="55" workbookViewId="0" topLeftCell="A10">
      <pane ySplit="10" topLeftCell="A105" activePane="bottomLeft" state="frozen"/>
      <selection pane="topLeft" activeCell="A10" sqref="A10"/>
      <selection pane="bottomLeft" activeCell="N128" sqref="N128"/>
    </sheetView>
  </sheetViews>
  <sheetFormatPr defaultColWidth="9.140625" defaultRowHeight="15"/>
  <cols>
    <col min="1" max="1" width="12.7109375" style="22" customWidth="1"/>
    <col min="2" max="3" width="30.7109375" style="22" customWidth="1"/>
    <col min="4" max="6" width="8.7109375" style="22" customWidth="1"/>
    <col min="7" max="7" width="8.7109375" style="81" customWidth="1"/>
    <col min="8" max="10" width="8.7109375" style="22" customWidth="1"/>
    <col min="11" max="14" width="8.57421875" style="22" customWidth="1"/>
    <col min="15" max="22" width="8.7109375" style="22" customWidth="1"/>
    <col min="23" max="23" width="12.8515625" style="22" customWidth="1"/>
    <col min="24" max="24" width="12.8515625" style="45" customWidth="1"/>
    <col min="25" max="16384" width="9.140625" style="22" customWidth="1"/>
  </cols>
  <sheetData>
    <row r="1" spans="1:24" s="11" customFormat="1" ht="15.75" customHeight="1">
      <c r="A1" s="8"/>
      <c r="B1" s="9"/>
      <c r="C1" s="9"/>
      <c r="D1" s="8"/>
      <c r="E1" s="8"/>
      <c r="F1" s="8"/>
      <c r="G1" s="78"/>
      <c r="H1" s="8"/>
      <c r="I1" s="10"/>
      <c r="K1" s="8"/>
      <c r="L1" s="8"/>
      <c r="M1" s="8"/>
      <c r="N1" s="8"/>
      <c r="O1" s="8"/>
      <c r="P1" s="8"/>
      <c r="S1" s="8"/>
      <c r="T1" s="8"/>
      <c r="U1" s="8"/>
      <c r="V1" s="8"/>
      <c r="W1" s="12"/>
      <c r="X1" s="13"/>
    </row>
    <row r="2" spans="1:24" s="11" customFormat="1" ht="15.75">
      <c r="A2" s="8"/>
      <c r="B2" s="9"/>
      <c r="C2" s="9"/>
      <c r="D2" s="8"/>
      <c r="E2" s="8"/>
      <c r="F2" s="8"/>
      <c r="G2" s="78"/>
      <c r="H2" s="8"/>
      <c r="I2" s="10"/>
      <c r="K2" s="8"/>
      <c r="L2" s="8"/>
      <c r="M2" s="8"/>
      <c r="N2" s="8"/>
      <c r="O2" s="8"/>
      <c r="P2" s="8"/>
      <c r="S2" s="8"/>
      <c r="T2" s="8"/>
      <c r="U2" s="8"/>
      <c r="V2" s="8"/>
      <c r="W2" s="12"/>
      <c r="X2" s="13"/>
    </row>
    <row r="3" spans="1:24" s="11" customFormat="1" ht="15.75">
      <c r="A3" s="8"/>
      <c r="B3" s="9"/>
      <c r="C3" s="9"/>
      <c r="D3" s="8"/>
      <c r="E3" s="8"/>
      <c r="F3" s="8"/>
      <c r="G3" s="78"/>
      <c r="H3" s="8"/>
      <c r="I3" s="10"/>
      <c r="K3" s="8"/>
      <c r="L3" s="8"/>
      <c r="M3" s="8"/>
      <c r="N3" s="8"/>
      <c r="O3" s="8"/>
      <c r="P3" s="8"/>
      <c r="S3" s="8"/>
      <c r="T3" s="8"/>
      <c r="U3" s="8"/>
      <c r="V3" s="8"/>
      <c r="W3" s="12"/>
      <c r="X3" s="13"/>
    </row>
    <row r="4" spans="1:24" s="11" customFormat="1" ht="15.75">
      <c r="A4" s="8"/>
      <c r="B4" s="9"/>
      <c r="C4" s="9"/>
      <c r="D4" s="8"/>
      <c r="E4" s="8"/>
      <c r="F4" s="8"/>
      <c r="G4" s="78"/>
      <c r="H4" s="8"/>
      <c r="I4" s="10"/>
      <c r="K4" s="8"/>
      <c r="L4" s="8"/>
      <c r="M4" s="8"/>
      <c r="N4" s="8"/>
      <c r="O4" s="8"/>
      <c r="P4" s="8"/>
      <c r="S4" s="8"/>
      <c r="T4" s="8"/>
      <c r="U4" s="8"/>
      <c r="V4" s="8"/>
      <c r="W4" s="12"/>
      <c r="X4" s="13"/>
    </row>
    <row r="5" spans="1:24" s="11" customFormat="1" ht="15.75">
      <c r="A5" s="8"/>
      <c r="B5" s="9"/>
      <c r="C5" s="9"/>
      <c r="D5" s="8"/>
      <c r="E5" s="8"/>
      <c r="F5" s="8"/>
      <c r="G5" s="78"/>
      <c r="H5" s="8"/>
      <c r="I5" s="10"/>
      <c r="K5" s="8"/>
      <c r="L5" s="8"/>
      <c r="M5" s="8"/>
      <c r="N5" s="8"/>
      <c r="O5" s="8"/>
      <c r="P5" s="8"/>
      <c r="S5" s="8"/>
      <c r="T5" s="8"/>
      <c r="U5" s="8"/>
      <c r="V5" s="8"/>
      <c r="W5" s="12"/>
      <c r="X5" s="13"/>
    </row>
    <row r="6" spans="1:24" s="11" customFormat="1" ht="15.75">
      <c r="A6" s="8"/>
      <c r="B6" s="9"/>
      <c r="C6" s="9"/>
      <c r="D6" s="8"/>
      <c r="E6" s="8"/>
      <c r="F6" s="8"/>
      <c r="G6" s="78"/>
      <c r="H6" s="8"/>
      <c r="I6" s="10"/>
      <c r="K6" s="8"/>
      <c r="L6" s="8"/>
      <c r="M6" s="8"/>
      <c r="N6" s="8"/>
      <c r="O6" s="8"/>
      <c r="P6" s="8"/>
      <c r="S6" s="8"/>
      <c r="T6" s="8"/>
      <c r="U6" s="8"/>
      <c r="V6" s="8"/>
      <c r="W6" s="12"/>
      <c r="X6" s="13"/>
    </row>
    <row r="7" spans="1:24" s="11" customFormat="1" ht="16.5" thickBot="1">
      <c r="A7" s="169"/>
      <c r="B7" s="169"/>
      <c r="C7" s="169"/>
      <c r="D7" s="169"/>
      <c r="E7" s="14"/>
      <c r="F7" s="14"/>
      <c r="G7" s="79"/>
      <c r="H7" s="15"/>
      <c r="I7" s="16"/>
      <c r="J7" s="17"/>
      <c r="K7" s="15"/>
      <c r="L7" s="15"/>
      <c r="M7" s="15"/>
      <c r="N7" s="15"/>
      <c r="O7" s="8"/>
      <c r="P7" s="8"/>
      <c r="S7" s="8"/>
      <c r="T7" s="8"/>
      <c r="U7" s="8"/>
      <c r="V7" s="8"/>
      <c r="W7" s="12"/>
      <c r="X7" s="13"/>
    </row>
    <row r="8" spans="1:24" s="11" customFormat="1" ht="15.75">
      <c r="A8" s="19"/>
      <c r="B8" s="20"/>
      <c r="C8" s="20"/>
      <c r="D8" s="19"/>
      <c r="E8" s="19"/>
      <c r="F8" s="19"/>
      <c r="G8" s="80"/>
      <c r="H8" s="18"/>
      <c r="I8" s="21"/>
      <c r="J8" s="22"/>
      <c r="K8" s="18"/>
      <c r="L8" s="18"/>
      <c r="M8" s="18"/>
      <c r="N8" s="18"/>
      <c r="O8" s="8"/>
      <c r="P8" s="8"/>
      <c r="S8" s="8"/>
      <c r="T8" s="8"/>
      <c r="U8" s="8"/>
      <c r="V8" s="8"/>
      <c r="W8" s="12"/>
      <c r="X8" s="13"/>
    </row>
    <row r="9" spans="1:24" s="11" customFormat="1" ht="16.5" customHeight="1" thickBot="1">
      <c r="A9" s="19"/>
      <c r="B9" s="20"/>
      <c r="C9" s="20"/>
      <c r="D9" s="19"/>
      <c r="E9" s="19"/>
      <c r="F9" s="19"/>
      <c r="G9" s="80"/>
      <c r="H9" s="18"/>
      <c r="I9" s="21"/>
      <c r="J9" s="22"/>
      <c r="K9" s="18"/>
      <c r="L9" s="18"/>
      <c r="M9" s="18"/>
      <c r="N9" s="18"/>
      <c r="O9" s="8"/>
      <c r="P9" s="8"/>
      <c r="S9" s="8"/>
      <c r="T9" s="8"/>
      <c r="U9" s="8"/>
      <c r="V9" s="8"/>
      <c r="W9" s="23"/>
      <c r="X9" s="24"/>
    </row>
    <row r="10" spans="1:24" s="11" customFormat="1" ht="24" customHeight="1" thickBot="1" thickTop="1">
      <c r="A10" s="170" t="s">
        <v>143</v>
      </c>
      <c r="B10" s="171"/>
      <c r="C10" s="171"/>
      <c r="D10" s="171"/>
      <c r="E10" s="171"/>
      <c r="F10" s="171"/>
      <c r="G10" s="172"/>
      <c r="H10" s="172"/>
      <c r="I10" s="172"/>
      <c r="J10" s="172"/>
      <c r="K10" s="172"/>
      <c r="L10" s="172"/>
      <c r="M10" s="172"/>
      <c r="N10" s="172"/>
      <c r="O10" s="171"/>
      <c r="P10" s="171"/>
      <c r="Q10" s="171"/>
      <c r="R10" s="171"/>
      <c r="S10" s="171"/>
      <c r="T10" s="171"/>
      <c r="U10" s="171"/>
      <c r="V10" s="173"/>
      <c r="W10" s="25"/>
      <c r="X10" s="26"/>
    </row>
    <row r="11" spans="1:24" s="11" customFormat="1" ht="42" customHeight="1" thickBot="1">
      <c r="A11" s="156" t="s">
        <v>0</v>
      </c>
      <c r="B11" s="123" t="s">
        <v>62</v>
      </c>
      <c r="C11" s="123"/>
      <c r="D11" s="156" t="s">
        <v>52</v>
      </c>
      <c r="E11" s="150" t="s">
        <v>53</v>
      </c>
      <c r="F11" s="151"/>
      <c r="G11" s="145" t="s">
        <v>63</v>
      </c>
      <c r="H11" s="146" t="s">
        <v>18</v>
      </c>
      <c r="I11" s="146"/>
      <c r="J11" s="146"/>
      <c r="K11" s="146"/>
      <c r="L11" s="146"/>
      <c r="M11" s="146"/>
      <c r="N11" s="146"/>
      <c r="O11" s="150" t="s">
        <v>24</v>
      </c>
      <c r="P11" s="151"/>
      <c r="Q11" s="151"/>
      <c r="R11" s="151"/>
      <c r="S11" s="151"/>
      <c r="T11" s="151"/>
      <c r="U11" s="151"/>
      <c r="V11" s="152"/>
      <c r="W11" s="25"/>
      <c r="X11" s="26"/>
    </row>
    <row r="12" spans="1:24" s="11" customFormat="1" ht="42" customHeight="1" thickBot="1">
      <c r="A12" s="157"/>
      <c r="B12" s="123"/>
      <c r="C12" s="123"/>
      <c r="D12" s="157"/>
      <c r="E12" s="161"/>
      <c r="F12" s="162"/>
      <c r="G12" s="145"/>
      <c r="H12" s="145" t="s">
        <v>64</v>
      </c>
      <c r="I12" s="146" t="s">
        <v>48</v>
      </c>
      <c r="J12" s="146"/>
      <c r="K12" s="146"/>
      <c r="L12" s="146"/>
      <c r="M12" s="146"/>
      <c r="N12" s="146"/>
      <c r="O12" s="153"/>
      <c r="P12" s="154"/>
      <c r="Q12" s="154"/>
      <c r="R12" s="154"/>
      <c r="S12" s="154"/>
      <c r="T12" s="154"/>
      <c r="U12" s="154"/>
      <c r="V12" s="155"/>
      <c r="W12" s="25"/>
      <c r="X12" s="26"/>
    </row>
    <row r="13" spans="1:24" s="11" customFormat="1" ht="42" customHeight="1" thickBot="1">
      <c r="A13" s="157"/>
      <c r="B13" s="123"/>
      <c r="C13" s="123"/>
      <c r="D13" s="157"/>
      <c r="E13" s="168" t="s">
        <v>54</v>
      </c>
      <c r="F13" s="165" t="s">
        <v>19</v>
      </c>
      <c r="G13" s="145"/>
      <c r="H13" s="145"/>
      <c r="I13" s="159" t="s">
        <v>66</v>
      </c>
      <c r="J13" s="160"/>
      <c r="K13" s="160"/>
      <c r="L13" s="160"/>
      <c r="M13" s="147" t="s">
        <v>70</v>
      </c>
      <c r="N13" s="177" t="s">
        <v>44</v>
      </c>
      <c r="O13" s="175" t="s">
        <v>1</v>
      </c>
      <c r="P13" s="176"/>
      <c r="Q13" s="163" t="s">
        <v>2</v>
      </c>
      <c r="R13" s="164"/>
      <c r="S13" s="175" t="s">
        <v>3</v>
      </c>
      <c r="T13" s="176"/>
      <c r="U13" s="175" t="s">
        <v>71</v>
      </c>
      <c r="V13" s="176"/>
      <c r="W13" s="25"/>
      <c r="X13" s="26"/>
    </row>
    <row r="14" spans="1:24" s="11" customFormat="1" ht="42" customHeight="1" thickBot="1">
      <c r="A14" s="157"/>
      <c r="B14" s="123"/>
      <c r="C14" s="123"/>
      <c r="D14" s="157"/>
      <c r="E14" s="157"/>
      <c r="F14" s="166"/>
      <c r="G14" s="145"/>
      <c r="H14" s="145"/>
      <c r="I14" s="180" t="s">
        <v>65</v>
      </c>
      <c r="J14" s="159" t="s">
        <v>67</v>
      </c>
      <c r="K14" s="160"/>
      <c r="L14" s="160"/>
      <c r="M14" s="148"/>
      <c r="N14" s="178"/>
      <c r="O14" s="30" t="s">
        <v>55</v>
      </c>
      <c r="P14" s="28" t="s">
        <v>28</v>
      </c>
      <c r="Q14" s="29" t="s">
        <v>56</v>
      </c>
      <c r="R14" s="29" t="s">
        <v>57</v>
      </c>
      <c r="S14" s="30" t="s">
        <v>58</v>
      </c>
      <c r="T14" s="30" t="s">
        <v>59</v>
      </c>
      <c r="U14" s="30" t="s">
        <v>72</v>
      </c>
      <c r="V14" s="30" t="s">
        <v>73</v>
      </c>
      <c r="W14" s="25"/>
      <c r="X14" s="26"/>
    </row>
    <row r="15" spans="1:24" s="11" customFormat="1" ht="51" customHeight="1" thickBot="1">
      <c r="A15" s="157"/>
      <c r="B15" s="123"/>
      <c r="C15" s="123"/>
      <c r="D15" s="157"/>
      <c r="E15" s="157"/>
      <c r="F15" s="166"/>
      <c r="G15" s="145"/>
      <c r="H15" s="145"/>
      <c r="I15" s="180"/>
      <c r="J15" s="174" t="s">
        <v>68</v>
      </c>
      <c r="K15" s="145" t="s">
        <v>5</v>
      </c>
      <c r="L15" s="135" t="s">
        <v>69</v>
      </c>
      <c r="M15" s="148"/>
      <c r="N15" s="178"/>
      <c r="O15" s="31">
        <v>17</v>
      </c>
      <c r="P15" s="27">
        <v>22</v>
      </c>
      <c r="Q15" s="32">
        <v>16</v>
      </c>
      <c r="R15" s="32">
        <v>22</v>
      </c>
      <c r="S15" s="27">
        <v>12</v>
      </c>
      <c r="T15" s="27">
        <v>21</v>
      </c>
      <c r="U15" s="27">
        <v>12</v>
      </c>
      <c r="V15" s="27">
        <v>6</v>
      </c>
      <c r="W15" s="25"/>
      <c r="X15" s="26"/>
    </row>
    <row r="16" spans="1:24" s="11" customFormat="1" ht="51" customHeight="1" thickBot="1">
      <c r="A16" s="157"/>
      <c r="B16" s="123" t="s">
        <v>171</v>
      </c>
      <c r="C16" s="123" t="s">
        <v>172</v>
      </c>
      <c r="D16" s="157"/>
      <c r="E16" s="157"/>
      <c r="F16" s="166"/>
      <c r="G16" s="145"/>
      <c r="H16" s="145"/>
      <c r="I16" s="180"/>
      <c r="J16" s="174"/>
      <c r="K16" s="145"/>
      <c r="L16" s="135"/>
      <c r="M16" s="148"/>
      <c r="N16" s="178"/>
      <c r="O16" s="33" t="s">
        <v>15</v>
      </c>
      <c r="P16" s="33" t="s">
        <v>15</v>
      </c>
      <c r="Q16" s="34" t="s">
        <v>15</v>
      </c>
      <c r="R16" s="34" t="s">
        <v>15</v>
      </c>
      <c r="S16" s="33" t="s">
        <v>15</v>
      </c>
      <c r="T16" s="33" t="s">
        <v>15</v>
      </c>
      <c r="U16" s="33" t="s">
        <v>15</v>
      </c>
      <c r="V16" s="33" t="s">
        <v>15</v>
      </c>
      <c r="W16" s="25"/>
      <c r="X16" s="26"/>
    </row>
    <row r="17" spans="1:24" s="11" customFormat="1" ht="51" customHeight="1" thickBot="1">
      <c r="A17" s="158"/>
      <c r="B17" s="123"/>
      <c r="C17" s="123"/>
      <c r="D17" s="158"/>
      <c r="E17" s="158"/>
      <c r="F17" s="167"/>
      <c r="G17" s="145"/>
      <c r="H17" s="145"/>
      <c r="I17" s="180"/>
      <c r="J17" s="174"/>
      <c r="K17" s="145"/>
      <c r="L17" s="135"/>
      <c r="M17" s="149"/>
      <c r="N17" s="179"/>
      <c r="O17" s="33">
        <v>612</v>
      </c>
      <c r="P17" s="33">
        <v>792</v>
      </c>
      <c r="Q17" s="34">
        <v>576</v>
      </c>
      <c r="R17" s="34">
        <v>792</v>
      </c>
      <c r="S17" s="33">
        <v>432</v>
      </c>
      <c r="T17" s="33">
        <v>756</v>
      </c>
      <c r="U17" s="33">
        <v>432</v>
      </c>
      <c r="V17" s="33">
        <v>216</v>
      </c>
      <c r="W17" s="25"/>
      <c r="X17" s="26"/>
    </row>
    <row r="18" spans="1:24" s="36" customFormat="1" ht="13.5" thickBot="1">
      <c r="A18" s="47">
        <v>1</v>
      </c>
      <c r="B18" s="95">
        <f>A18+1</f>
        <v>2</v>
      </c>
      <c r="C18" s="95">
        <f aca="true" t="shared" si="0" ref="C18:V18">B18+1</f>
        <v>3</v>
      </c>
      <c r="D18" s="95">
        <f t="shared" si="0"/>
        <v>4</v>
      </c>
      <c r="E18" s="95">
        <f t="shared" si="0"/>
        <v>5</v>
      </c>
      <c r="F18" s="95">
        <f t="shared" si="0"/>
        <v>6</v>
      </c>
      <c r="G18" s="95">
        <f t="shared" si="0"/>
        <v>7</v>
      </c>
      <c r="H18" s="95">
        <f t="shared" si="0"/>
        <v>8</v>
      </c>
      <c r="I18" s="95">
        <f t="shared" si="0"/>
        <v>9</v>
      </c>
      <c r="J18" s="95">
        <f t="shared" si="0"/>
        <v>10</v>
      </c>
      <c r="K18" s="95">
        <f t="shared" si="0"/>
        <v>11</v>
      </c>
      <c r="L18" s="95">
        <f t="shared" si="0"/>
        <v>12</v>
      </c>
      <c r="M18" s="95">
        <f t="shared" si="0"/>
        <v>13</v>
      </c>
      <c r="N18" s="95">
        <f t="shared" si="0"/>
        <v>14</v>
      </c>
      <c r="O18" s="95">
        <f t="shared" si="0"/>
        <v>15</v>
      </c>
      <c r="P18" s="95">
        <f t="shared" si="0"/>
        <v>16</v>
      </c>
      <c r="Q18" s="95">
        <f t="shared" si="0"/>
        <v>17</v>
      </c>
      <c r="R18" s="95">
        <f t="shared" si="0"/>
        <v>18</v>
      </c>
      <c r="S18" s="95">
        <f t="shared" si="0"/>
        <v>19</v>
      </c>
      <c r="T18" s="95">
        <f t="shared" si="0"/>
        <v>20</v>
      </c>
      <c r="U18" s="95">
        <f t="shared" si="0"/>
        <v>21</v>
      </c>
      <c r="V18" s="95">
        <f t="shared" si="0"/>
        <v>22</v>
      </c>
      <c r="W18" s="35"/>
      <c r="X18" s="35"/>
    </row>
    <row r="19" spans="1:24" s="11" customFormat="1" ht="18.75" customHeight="1" thickBot="1">
      <c r="A19" s="49" t="s">
        <v>177</v>
      </c>
      <c r="B19" s="116" t="s">
        <v>132</v>
      </c>
      <c r="C19" s="117"/>
      <c r="D19" s="50"/>
      <c r="E19" s="50">
        <f aca="true" t="shared" si="1" ref="E19:V19">SUM(E20:E32)</f>
        <v>561</v>
      </c>
      <c r="F19" s="50">
        <f t="shared" si="1"/>
        <v>1404</v>
      </c>
      <c r="G19" s="50">
        <f t="shared" si="1"/>
        <v>1476</v>
      </c>
      <c r="H19" s="50">
        <f t="shared" si="1"/>
        <v>36</v>
      </c>
      <c r="I19" s="50">
        <f t="shared" si="1"/>
        <v>1404</v>
      </c>
      <c r="J19" s="50">
        <f t="shared" si="1"/>
        <v>691</v>
      </c>
      <c r="K19" s="50">
        <f t="shared" si="1"/>
        <v>713</v>
      </c>
      <c r="L19" s="50">
        <f t="shared" si="1"/>
        <v>0</v>
      </c>
      <c r="M19" s="50">
        <f t="shared" si="1"/>
        <v>18</v>
      </c>
      <c r="N19" s="50">
        <f t="shared" si="1"/>
        <v>18</v>
      </c>
      <c r="O19" s="50">
        <f t="shared" si="1"/>
        <v>612</v>
      </c>
      <c r="P19" s="50">
        <f t="shared" si="1"/>
        <v>792</v>
      </c>
      <c r="Q19" s="50">
        <f t="shared" si="1"/>
        <v>0</v>
      </c>
      <c r="R19" s="50">
        <f t="shared" si="1"/>
        <v>0</v>
      </c>
      <c r="S19" s="50">
        <f t="shared" si="1"/>
        <v>0</v>
      </c>
      <c r="T19" s="50">
        <f t="shared" si="1"/>
        <v>0</v>
      </c>
      <c r="U19" s="50">
        <f t="shared" si="1"/>
        <v>0</v>
      </c>
      <c r="V19" s="50">
        <f t="shared" si="1"/>
        <v>0</v>
      </c>
      <c r="W19" s="37" t="s">
        <v>60</v>
      </c>
      <c r="X19" s="38" t="s">
        <v>20</v>
      </c>
    </row>
    <row r="20" spans="1:24" s="11" customFormat="1" ht="18.75" customHeight="1" thickBot="1">
      <c r="A20" s="51" t="s">
        <v>183</v>
      </c>
      <c r="B20" s="120" t="s">
        <v>173</v>
      </c>
      <c r="C20" s="52" t="s">
        <v>31</v>
      </c>
      <c r="D20" s="53" t="s">
        <v>100</v>
      </c>
      <c r="E20" s="54">
        <f>ROUND(I20*0.4,0)</f>
        <v>31</v>
      </c>
      <c r="F20" s="54">
        <f>I20</f>
        <v>78</v>
      </c>
      <c r="G20" s="63">
        <f aca="true" t="shared" si="2" ref="G20:G32">H20+I20+M20+N20</f>
        <v>90</v>
      </c>
      <c r="H20" s="53">
        <v>0</v>
      </c>
      <c r="I20" s="55">
        <f aca="true" t="shared" si="3" ref="I20:I32">J20+K20+L20</f>
        <v>78</v>
      </c>
      <c r="J20" s="56">
        <v>39</v>
      </c>
      <c r="K20" s="53">
        <v>39</v>
      </c>
      <c r="L20" s="53">
        <v>0</v>
      </c>
      <c r="M20" s="53">
        <v>6</v>
      </c>
      <c r="N20" s="53">
        <v>6</v>
      </c>
      <c r="O20" s="57">
        <v>34</v>
      </c>
      <c r="P20" s="57">
        <v>44</v>
      </c>
      <c r="Q20" s="58"/>
      <c r="R20" s="58"/>
      <c r="S20" s="57"/>
      <c r="T20" s="59"/>
      <c r="U20" s="57"/>
      <c r="V20" s="59"/>
      <c r="W20" s="39">
        <f aca="true" t="shared" si="4" ref="W20:W32">SUM(O20:V20)</f>
        <v>78</v>
      </c>
      <c r="X20" s="38">
        <f aca="true" t="shared" si="5" ref="X20:X49">I20-W20</f>
        <v>0</v>
      </c>
    </row>
    <row r="21" spans="1:24" s="11" customFormat="1" ht="18.75" customHeight="1" thickBot="1">
      <c r="A21" s="51" t="s">
        <v>184</v>
      </c>
      <c r="B21" s="121"/>
      <c r="C21" s="52" t="s">
        <v>30</v>
      </c>
      <c r="D21" s="53" t="s">
        <v>131</v>
      </c>
      <c r="E21" s="54">
        <f aca="true" t="shared" si="6" ref="E21:E32">ROUND(I21*0.4,0)</f>
        <v>47</v>
      </c>
      <c r="F21" s="54">
        <f aca="true" t="shared" si="7" ref="F21:F32">I21</f>
        <v>117</v>
      </c>
      <c r="G21" s="63">
        <f t="shared" si="2"/>
        <v>117</v>
      </c>
      <c r="H21" s="53">
        <v>0</v>
      </c>
      <c r="I21" s="55">
        <f t="shared" si="3"/>
        <v>117</v>
      </c>
      <c r="J21" s="56">
        <v>117</v>
      </c>
      <c r="K21" s="53">
        <v>0</v>
      </c>
      <c r="L21" s="53">
        <v>0</v>
      </c>
      <c r="M21" s="53">
        <v>0</v>
      </c>
      <c r="N21" s="53">
        <v>0</v>
      </c>
      <c r="O21" s="57">
        <v>52</v>
      </c>
      <c r="P21" s="57">
        <v>65</v>
      </c>
      <c r="Q21" s="58"/>
      <c r="R21" s="58"/>
      <c r="S21" s="57"/>
      <c r="T21" s="59"/>
      <c r="U21" s="57"/>
      <c r="V21" s="59"/>
      <c r="W21" s="39">
        <f t="shared" si="4"/>
        <v>117</v>
      </c>
      <c r="X21" s="38">
        <f t="shared" si="5"/>
        <v>0</v>
      </c>
    </row>
    <row r="22" spans="1:24" s="11" customFormat="1" ht="32.25" thickBot="1">
      <c r="A22" s="51" t="s">
        <v>186</v>
      </c>
      <c r="B22" s="52" t="s">
        <v>174</v>
      </c>
      <c r="C22" s="52" t="s">
        <v>185</v>
      </c>
      <c r="D22" s="53" t="s">
        <v>131</v>
      </c>
      <c r="E22" s="54">
        <f>ROUND(I22*0.4,0)</f>
        <v>50</v>
      </c>
      <c r="F22" s="54">
        <f>I22</f>
        <v>125</v>
      </c>
      <c r="G22" s="63">
        <f>H22+I22+M22+N22</f>
        <v>125</v>
      </c>
      <c r="H22" s="53">
        <v>0</v>
      </c>
      <c r="I22" s="55">
        <f t="shared" si="3"/>
        <v>125</v>
      </c>
      <c r="J22" s="56">
        <v>62</v>
      </c>
      <c r="K22" s="53">
        <v>63</v>
      </c>
      <c r="L22" s="53">
        <v>0</v>
      </c>
      <c r="M22" s="53">
        <v>0</v>
      </c>
      <c r="N22" s="53">
        <v>0</v>
      </c>
      <c r="O22" s="57">
        <v>56</v>
      </c>
      <c r="P22" s="57">
        <v>69</v>
      </c>
      <c r="Q22" s="58"/>
      <c r="R22" s="58"/>
      <c r="S22" s="57"/>
      <c r="T22" s="59"/>
      <c r="U22" s="57"/>
      <c r="V22" s="59"/>
      <c r="W22" s="39">
        <f t="shared" si="4"/>
        <v>125</v>
      </c>
      <c r="X22" s="38">
        <f>I22-W22</f>
        <v>0</v>
      </c>
    </row>
    <row r="23" spans="1:24" s="11" customFormat="1" ht="18.75" customHeight="1" thickBot="1">
      <c r="A23" s="51" t="s">
        <v>187</v>
      </c>
      <c r="B23" s="120" t="s">
        <v>176</v>
      </c>
      <c r="C23" s="52" t="s">
        <v>50</v>
      </c>
      <c r="D23" s="53" t="s">
        <v>100</v>
      </c>
      <c r="E23" s="54">
        <f>ROUND(I23*0.4,0)</f>
        <v>76</v>
      </c>
      <c r="F23" s="54">
        <f>I23</f>
        <v>190</v>
      </c>
      <c r="G23" s="63">
        <f>H23+I23+M23+N23</f>
        <v>202</v>
      </c>
      <c r="H23" s="53">
        <v>0</v>
      </c>
      <c r="I23" s="55">
        <f t="shared" si="3"/>
        <v>190</v>
      </c>
      <c r="J23" s="56">
        <v>140</v>
      </c>
      <c r="K23" s="53">
        <v>50</v>
      </c>
      <c r="L23" s="53">
        <v>0</v>
      </c>
      <c r="M23" s="53">
        <v>6</v>
      </c>
      <c r="N23" s="53">
        <v>6</v>
      </c>
      <c r="O23" s="57">
        <v>90</v>
      </c>
      <c r="P23" s="57">
        <v>100</v>
      </c>
      <c r="Q23" s="58"/>
      <c r="R23" s="58"/>
      <c r="S23" s="57"/>
      <c r="T23" s="59"/>
      <c r="U23" s="57"/>
      <c r="V23" s="59"/>
      <c r="W23" s="39">
        <f>SUM(O23:V23)</f>
        <v>190</v>
      </c>
      <c r="X23" s="38">
        <f>I23-W23</f>
        <v>0</v>
      </c>
    </row>
    <row r="24" spans="1:24" s="11" customFormat="1" ht="18.75" customHeight="1" thickBot="1">
      <c r="A24" s="51" t="s">
        <v>188</v>
      </c>
      <c r="B24" s="121"/>
      <c r="C24" s="52" t="s">
        <v>135</v>
      </c>
      <c r="D24" s="53" t="s">
        <v>131</v>
      </c>
      <c r="E24" s="54">
        <f>ROUND(I24*0.4,0)</f>
        <v>50</v>
      </c>
      <c r="F24" s="54">
        <f>I24</f>
        <v>125</v>
      </c>
      <c r="G24" s="63">
        <f>H24+I24+M24+N24</f>
        <v>125</v>
      </c>
      <c r="H24" s="53">
        <v>0</v>
      </c>
      <c r="I24" s="55">
        <f t="shared" si="3"/>
        <v>125</v>
      </c>
      <c r="J24" s="56">
        <v>42</v>
      </c>
      <c r="K24" s="53">
        <v>83</v>
      </c>
      <c r="L24" s="53">
        <v>0</v>
      </c>
      <c r="M24" s="53">
        <v>0</v>
      </c>
      <c r="N24" s="53">
        <v>0</v>
      </c>
      <c r="O24" s="57">
        <v>58</v>
      </c>
      <c r="P24" s="57">
        <v>67</v>
      </c>
      <c r="Q24" s="58"/>
      <c r="R24" s="58"/>
      <c r="S24" s="57"/>
      <c r="T24" s="59"/>
      <c r="U24" s="57"/>
      <c r="V24" s="59"/>
      <c r="W24" s="39">
        <f>SUM(O24:V24)</f>
        <v>125</v>
      </c>
      <c r="X24" s="38">
        <f>I24-W24</f>
        <v>0</v>
      </c>
    </row>
    <row r="25" spans="1:24" s="11" customFormat="1" ht="18.75" customHeight="1" thickBot="1">
      <c r="A25" s="51" t="s">
        <v>189</v>
      </c>
      <c r="B25" s="52" t="s">
        <v>175</v>
      </c>
      <c r="C25" s="52" t="s">
        <v>49</v>
      </c>
      <c r="D25" s="53" t="s">
        <v>131</v>
      </c>
      <c r="E25" s="54">
        <f t="shared" si="6"/>
        <v>47</v>
      </c>
      <c r="F25" s="54">
        <f t="shared" si="7"/>
        <v>117</v>
      </c>
      <c r="G25" s="63">
        <f t="shared" si="2"/>
        <v>117</v>
      </c>
      <c r="H25" s="53">
        <v>0</v>
      </c>
      <c r="I25" s="55">
        <f t="shared" si="3"/>
        <v>117</v>
      </c>
      <c r="J25" s="56">
        <v>0</v>
      </c>
      <c r="K25" s="53">
        <v>117</v>
      </c>
      <c r="L25" s="53">
        <v>0</v>
      </c>
      <c r="M25" s="53">
        <v>0</v>
      </c>
      <c r="N25" s="53">
        <v>0</v>
      </c>
      <c r="O25" s="57">
        <v>50</v>
      </c>
      <c r="P25" s="57">
        <v>67</v>
      </c>
      <c r="Q25" s="58"/>
      <c r="R25" s="58"/>
      <c r="S25" s="57"/>
      <c r="T25" s="59"/>
      <c r="U25" s="57"/>
      <c r="V25" s="59"/>
      <c r="W25" s="39">
        <f t="shared" si="4"/>
        <v>117</v>
      </c>
      <c r="X25" s="38">
        <f t="shared" si="5"/>
        <v>0</v>
      </c>
    </row>
    <row r="26" spans="1:24" s="11" customFormat="1" ht="18.75" customHeight="1" thickBot="1">
      <c r="A26" s="51" t="s">
        <v>190</v>
      </c>
      <c r="B26" s="120" t="s">
        <v>180</v>
      </c>
      <c r="C26" s="52" t="s">
        <v>29</v>
      </c>
      <c r="D26" s="53" t="s">
        <v>131</v>
      </c>
      <c r="E26" s="54">
        <f>ROUND(I26*0.4,0)</f>
        <v>14</v>
      </c>
      <c r="F26" s="54">
        <f>I26</f>
        <v>36</v>
      </c>
      <c r="G26" s="63">
        <f>H26+I26+M26+N26</f>
        <v>36</v>
      </c>
      <c r="H26" s="53">
        <v>0</v>
      </c>
      <c r="I26" s="55">
        <f t="shared" si="3"/>
        <v>36</v>
      </c>
      <c r="J26" s="56">
        <v>30</v>
      </c>
      <c r="K26" s="53">
        <v>6</v>
      </c>
      <c r="L26" s="53">
        <v>0</v>
      </c>
      <c r="M26" s="53">
        <v>0</v>
      </c>
      <c r="N26" s="53">
        <v>0</v>
      </c>
      <c r="O26" s="57"/>
      <c r="P26" s="57">
        <v>36</v>
      </c>
      <c r="Q26" s="58"/>
      <c r="R26" s="58"/>
      <c r="S26" s="57"/>
      <c r="T26" s="59"/>
      <c r="U26" s="57"/>
      <c r="V26" s="59"/>
      <c r="W26" s="39">
        <f>SUM(O26:V26)</f>
        <v>36</v>
      </c>
      <c r="X26" s="38">
        <f>I26-W26</f>
        <v>0</v>
      </c>
    </row>
    <row r="27" spans="1:24" s="11" customFormat="1" ht="18.75" customHeight="1" thickBot="1">
      <c r="A27" s="51" t="s">
        <v>191</v>
      </c>
      <c r="B27" s="122"/>
      <c r="C27" s="52" t="s">
        <v>74</v>
      </c>
      <c r="D27" s="53" t="s">
        <v>131</v>
      </c>
      <c r="E27" s="54">
        <f>ROUND(I27*0.4,0)</f>
        <v>62</v>
      </c>
      <c r="F27" s="54">
        <f>I27</f>
        <v>156</v>
      </c>
      <c r="G27" s="63">
        <f>H27+I27+M27+N27</f>
        <v>156</v>
      </c>
      <c r="H27" s="53">
        <v>0</v>
      </c>
      <c r="I27" s="55">
        <f t="shared" si="3"/>
        <v>156</v>
      </c>
      <c r="J27" s="56">
        <v>56</v>
      </c>
      <c r="K27" s="53">
        <v>100</v>
      </c>
      <c r="L27" s="53">
        <v>0</v>
      </c>
      <c r="M27" s="53">
        <v>0</v>
      </c>
      <c r="N27" s="53">
        <v>0</v>
      </c>
      <c r="O27" s="57">
        <v>68</v>
      </c>
      <c r="P27" s="57">
        <v>88</v>
      </c>
      <c r="Q27" s="58"/>
      <c r="R27" s="58"/>
      <c r="S27" s="57"/>
      <c r="T27" s="59"/>
      <c r="U27" s="57"/>
      <c r="V27" s="59"/>
      <c r="W27" s="39">
        <f>SUM(O27:V27)</f>
        <v>156</v>
      </c>
      <c r="X27" s="38">
        <f>I27-W27</f>
        <v>0</v>
      </c>
    </row>
    <row r="28" spans="1:24" s="11" customFormat="1" ht="18.75" customHeight="1" thickBot="1">
      <c r="A28" s="51" t="s">
        <v>192</v>
      </c>
      <c r="B28" s="121"/>
      <c r="C28" s="52" t="s">
        <v>75</v>
      </c>
      <c r="D28" s="53" t="s">
        <v>100</v>
      </c>
      <c r="E28" s="54">
        <f>ROUND(I28*0.4,0)</f>
        <v>62</v>
      </c>
      <c r="F28" s="54">
        <f>I28</f>
        <v>156</v>
      </c>
      <c r="G28" s="63">
        <f>H28+I28+M28+N28</f>
        <v>168</v>
      </c>
      <c r="H28" s="53">
        <v>0</v>
      </c>
      <c r="I28" s="55">
        <f t="shared" si="3"/>
        <v>156</v>
      </c>
      <c r="J28" s="56">
        <v>56</v>
      </c>
      <c r="K28" s="53">
        <v>100</v>
      </c>
      <c r="L28" s="53">
        <v>0</v>
      </c>
      <c r="M28" s="53">
        <v>6</v>
      </c>
      <c r="N28" s="53">
        <v>6</v>
      </c>
      <c r="O28" s="57">
        <v>68</v>
      </c>
      <c r="P28" s="57">
        <v>88</v>
      </c>
      <c r="Q28" s="58"/>
      <c r="R28" s="58"/>
      <c r="S28" s="57"/>
      <c r="T28" s="59"/>
      <c r="U28" s="57"/>
      <c r="V28" s="59"/>
      <c r="W28" s="39">
        <f>SUM(O28:V28)</f>
        <v>156</v>
      </c>
      <c r="X28" s="38">
        <f>I28-W28</f>
        <v>0</v>
      </c>
    </row>
    <row r="29" spans="1:24" s="11" customFormat="1" ht="18.75" customHeight="1" thickBot="1">
      <c r="A29" s="51" t="s">
        <v>193</v>
      </c>
      <c r="B29" s="52" t="s">
        <v>179</v>
      </c>
      <c r="C29" s="52" t="s">
        <v>16</v>
      </c>
      <c r="D29" s="53" t="s">
        <v>131</v>
      </c>
      <c r="E29" s="54">
        <f t="shared" si="6"/>
        <v>47</v>
      </c>
      <c r="F29" s="54">
        <f t="shared" si="7"/>
        <v>117</v>
      </c>
      <c r="G29" s="63">
        <f t="shared" si="2"/>
        <v>117</v>
      </c>
      <c r="H29" s="53">
        <v>0</v>
      </c>
      <c r="I29" s="55">
        <f t="shared" si="3"/>
        <v>117</v>
      </c>
      <c r="J29" s="56">
        <v>111</v>
      </c>
      <c r="K29" s="53">
        <v>6</v>
      </c>
      <c r="L29" s="53">
        <v>0</v>
      </c>
      <c r="M29" s="53">
        <v>0</v>
      </c>
      <c r="N29" s="53">
        <v>0</v>
      </c>
      <c r="O29" s="57">
        <v>50</v>
      </c>
      <c r="P29" s="57">
        <v>67</v>
      </c>
      <c r="Q29" s="58"/>
      <c r="R29" s="58"/>
      <c r="S29" s="57"/>
      <c r="T29" s="59"/>
      <c r="U29" s="57"/>
      <c r="V29" s="59"/>
      <c r="W29" s="39">
        <f t="shared" si="4"/>
        <v>117</v>
      </c>
      <c r="X29" s="38">
        <f t="shared" si="5"/>
        <v>0</v>
      </c>
    </row>
    <row r="30" spans="1:24" s="11" customFormat="1" ht="18.75" customHeight="1" thickBot="1">
      <c r="A30" s="51" t="s">
        <v>194</v>
      </c>
      <c r="B30" s="120" t="s">
        <v>178</v>
      </c>
      <c r="C30" s="52" t="s">
        <v>17</v>
      </c>
      <c r="D30" s="53" t="s">
        <v>131</v>
      </c>
      <c r="E30" s="54">
        <f t="shared" si="6"/>
        <v>47</v>
      </c>
      <c r="F30" s="54">
        <f t="shared" si="7"/>
        <v>117</v>
      </c>
      <c r="G30" s="63">
        <f t="shared" si="2"/>
        <v>117</v>
      </c>
      <c r="H30" s="53">
        <v>0</v>
      </c>
      <c r="I30" s="55">
        <f t="shared" si="3"/>
        <v>117</v>
      </c>
      <c r="J30" s="56">
        <v>0</v>
      </c>
      <c r="K30" s="53">
        <v>117</v>
      </c>
      <c r="L30" s="53">
        <v>0</v>
      </c>
      <c r="M30" s="53">
        <v>0</v>
      </c>
      <c r="N30" s="53">
        <v>0</v>
      </c>
      <c r="O30" s="57">
        <v>52</v>
      </c>
      <c r="P30" s="57">
        <v>65</v>
      </c>
      <c r="Q30" s="58"/>
      <c r="R30" s="58"/>
      <c r="S30" s="57"/>
      <c r="T30" s="59"/>
      <c r="U30" s="57"/>
      <c r="V30" s="59"/>
      <c r="W30" s="39">
        <f t="shared" si="4"/>
        <v>117</v>
      </c>
      <c r="X30" s="38">
        <f t="shared" si="5"/>
        <v>0</v>
      </c>
    </row>
    <row r="31" spans="1:24" s="11" customFormat="1" ht="32.25" thickBot="1">
      <c r="A31" s="51" t="s">
        <v>195</v>
      </c>
      <c r="B31" s="121"/>
      <c r="C31" s="52" t="s">
        <v>43</v>
      </c>
      <c r="D31" s="53" t="s">
        <v>131</v>
      </c>
      <c r="E31" s="54">
        <f t="shared" si="6"/>
        <v>28</v>
      </c>
      <c r="F31" s="54">
        <f t="shared" si="7"/>
        <v>70</v>
      </c>
      <c r="G31" s="63">
        <f t="shared" si="2"/>
        <v>70</v>
      </c>
      <c r="H31" s="53">
        <v>0</v>
      </c>
      <c r="I31" s="55">
        <f t="shared" si="3"/>
        <v>70</v>
      </c>
      <c r="J31" s="56">
        <v>38</v>
      </c>
      <c r="K31" s="53">
        <v>32</v>
      </c>
      <c r="L31" s="53">
        <v>0</v>
      </c>
      <c r="M31" s="53">
        <v>0</v>
      </c>
      <c r="N31" s="53">
        <v>0</v>
      </c>
      <c r="O31" s="57">
        <v>34</v>
      </c>
      <c r="P31" s="57">
        <v>36</v>
      </c>
      <c r="Q31" s="58"/>
      <c r="R31" s="58"/>
      <c r="S31" s="57"/>
      <c r="T31" s="59"/>
      <c r="U31" s="57"/>
      <c r="V31" s="59"/>
      <c r="W31" s="39">
        <f t="shared" si="4"/>
        <v>70</v>
      </c>
      <c r="X31" s="38">
        <f t="shared" si="5"/>
        <v>0</v>
      </c>
    </row>
    <row r="32" spans="1:24" s="11" customFormat="1" ht="18.75" customHeight="1" thickBot="1">
      <c r="A32" s="51" t="s">
        <v>133</v>
      </c>
      <c r="B32" s="52" t="s">
        <v>134</v>
      </c>
      <c r="C32" s="52" t="s">
        <v>134</v>
      </c>
      <c r="D32" s="53" t="s">
        <v>196</v>
      </c>
      <c r="E32" s="54">
        <f t="shared" si="6"/>
        <v>0</v>
      </c>
      <c r="F32" s="54">
        <f t="shared" si="7"/>
        <v>0</v>
      </c>
      <c r="G32" s="63">
        <f t="shared" si="2"/>
        <v>36</v>
      </c>
      <c r="H32" s="53">
        <v>36</v>
      </c>
      <c r="I32" s="55">
        <f t="shared" si="3"/>
        <v>0</v>
      </c>
      <c r="J32" s="56"/>
      <c r="K32" s="53"/>
      <c r="L32" s="53"/>
      <c r="M32" s="53"/>
      <c r="N32" s="53"/>
      <c r="O32" s="94" t="s">
        <v>136</v>
      </c>
      <c r="P32" s="94" t="s">
        <v>137</v>
      </c>
      <c r="Q32" s="58"/>
      <c r="R32" s="58"/>
      <c r="S32" s="57"/>
      <c r="T32" s="59"/>
      <c r="U32" s="57"/>
      <c r="V32" s="59"/>
      <c r="W32" s="39">
        <f t="shared" si="4"/>
        <v>0</v>
      </c>
      <c r="X32" s="38">
        <f t="shared" si="5"/>
        <v>0</v>
      </c>
    </row>
    <row r="33" spans="1:24" s="11" customFormat="1" ht="18.75" customHeight="1" thickBot="1">
      <c r="A33" s="61" t="s">
        <v>76</v>
      </c>
      <c r="B33" s="118" t="s">
        <v>167</v>
      </c>
      <c r="C33" s="119"/>
      <c r="D33" s="50"/>
      <c r="E33" s="50">
        <f>SUM(E34:E39)</f>
        <v>202</v>
      </c>
      <c r="F33" s="50">
        <f aca="true" t="shared" si="8" ref="F33:V33">SUM(F34:F39)</f>
        <v>506</v>
      </c>
      <c r="G33" s="50">
        <f t="shared" si="8"/>
        <v>506</v>
      </c>
      <c r="H33" s="50">
        <f t="shared" si="8"/>
        <v>0</v>
      </c>
      <c r="I33" s="50">
        <f t="shared" si="8"/>
        <v>506</v>
      </c>
      <c r="J33" s="50">
        <f t="shared" si="8"/>
        <v>151</v>
      </c>
      <c r="K33" s="50">
        <f t="shared" si="8"/>
        <v>355</v>
      </c>
      <c r="L33" s="50">
        <f t="shared" si="8"/>
        <v>0</v>
      </c>
      <c r="M33" s="50">
        <f t="shared" si="8"/>
        <v>0</v>
      </c>
      <c r="N33" s="50">
        <f t="shared" si="8"/>
        <v>0</v>
      </c>
      <c r="O33" s="50">
        <f t="shared" si="8"/>
        <v>0</v>
      </c>
      <c r="P33" s="50">
        <f t="shared" si="8"/>
        <v>0</v>
      </c>
      <c r="Q33" s="50">
        <f t="shared" si="8"/>
        <v>134</v>
      </c>
      <c r="R33" s="50">
        <f t="shared" si="8"/>
        <v>160</v>
      </c>
      <c r="S33" s="50">
        <f t="shared" si="8"/>
        <v>128</v>
      </c>
      <c r="T33" s="50">
        <f t="shared" si="8"/>
        <v>84</v>
      </c>
      <c r="U33" s="50">
        <f t="shared" si="8"/>
        <v>0</v>
      </c>
      <c r="V33" s="50">
        <f t="shared" si="8"/>
        <v>0</v>
      </c>
      <c r="W33" s="39">
        <f aca="true" t="shared" si="9" ref="W33:W104">SUM(O33:V33)</f>
        <v>506</v>
      </c>
      <c r="X33" s="38">
        <f t="shared" si="5"/>
        <v>0</v>
      </c>
    </row>
    <row r="34" spans="1:24" s="11" customFormat="1" ht="18.75" customHeight="1" thickBot="1">
      <c r="A34" s="61" t="s">
        <v>80</v>
      </c>
      <c r="B34" s="114" t="s">
        <v>77</v>
      </c>
      <c r="C34" s="115"/>
      <c r="D34" s="53" t="s">
        <v>138</v>
      </c>
      <c r="E34" s="54">
        <f aca="true" t="shared" si="10" ref="E34:E39">ROUND(I34*0.4,0)</f>
        <v>14</v>
      </c>
      <c r="F34" s="54">
        <f aca="true" t="shared" si="11" ref="F34:F39">I34</f>
        <v>36</v>
      </c>
      <c r="G34" s="63">
        <f aca="true" t="shared" si="12" ref="G34:G39">H34+I34+M34+N34</f>
        <v>36</v>
      </c>
      <c r="H34" s="53">
        <v>0</v>
      </c>
      <c r="I34" s="55">
        <f aca="true" t="shared" si="13" ref="I34:I39">J34+K34+L34</f>
        <v>36</v>
      </c>
      <c r="J34" s="56">
        <v>30</v>
      </c>
      <c r="K34" s="53">
        <v>6</v>
      </c>
      <c r="L34" s="53">
        <v>0</v>
      </c>
      <c r="M34" s="53">
        <v>0</v>
      </c>
      <c r="N34" s="53">
        <v>0</v>
      </c>
      <c r="O34" s="57"/>
      <c r="P34" s="57"/>
      <c r="Q34" s="58"/>
      <c r="R34" s="58">
        <v>36</v>
      </c>
      <c r="S34" s="57"/>
      <c r="T34" s="59"/>
      <c r="U34" s="57"/>
      <c r="V34" s="59"/>
      <c r="W34" s="39">
        <f>SUM(O34:V34)</f>
        <v>36</v>
      </c>
      <c r="X34" s="38">
        <f t="shared" si="5"/>
        <v>0</v>
      </c>
    </row>
    <row r="35" spans="1:24" s="11" customFormat="1" ht="18.75" customHeight="1" thickBot="1">
      <c r="A35" s="61" t="s">
        <v>81</v>
      </c>
      <c r="B35" s="114" t="s">
        <v>16</v>
      </c>
      <c r="C35" s="115"/>
      <c r="D35" s="53" t="s">
        <v>138</v>
      </c>
      <c r="E35" s="54">
        <f t="shared" si="10"/>
        <v>14</v>
      </c>
      <c r="F35" s="54">
        <f t="shared" si="11"/>
        <v>36</v>
      </c>
      <c r="G35" s="63">
        <f t="shared" si="12"/>
        <v>36</v>
      </c>
      <c r="H35" s="53">
        <v>0</v>
      </c>
      <c r="I35" s="55">
        <f t="shared" si="13"/>
        <v>36</v>
      </c>
      <c r="J35" s="56">
        <v>36</v>
      </c>
      <c r="K35" s="56">
        <v>0</v>
      </c>
      <c r="L35" s="56">
        <v>0</v>
      </c>
      <c r="M35" s="56">
        <v>0</v>
      </c>
      <c r="N35" s="56">
        <v>0</v>
      </c>
      <c r="O35" s="57"/>
      <c r="P35" s="57"/>
      <c r="Q35" s="58"/>
      <c r="R35" s="58">
        <v>36</v>
      </c>
      <c r="S35" s="57"/>
      <c r="T35" s="59"/>
      <c r="U35" s="57"/>
      <c r="V35" s="59"/>
      <c r="W35" s="39">
        <f>SUM(O35:V35)</f>
        <v>36</v>
      </c>
      <c r="X35" s="38">
        <f t="shared" si="5"/>
        <v>0</v>
      </c>
    </row>
    <row r="36" spans="1:24" s="11" customFormat="1" ht="18.75" customHeight="1" thickBot="1">
      <c r="A36" s="61" t="s">
        <v>82</v>
      </c>
      <c r="B36" s="114" t="s">
        <v>51</v>
      </c>
      <c r="C36" s="115"/>
      <c r="D36" s="53" t="s">
        <v>139</v>
      </c>
      <c r="E36" s="54">
        <f t="shared" si="10"/>
        <v>69</v>
      </c>
      <c r="F36" s="54">
        <f t="shared" si="11"/>
        <v>172</v>
      </c>
      <c r="G36" s="63">
        <f t="shared" si="12"/>
        <v>172</v>
      </c>
      <c r="H36" s="53">
        <v>0</v>
      </c>
      <c r="I36" s="55">
        <f t="shared" si="13"/>
        <v>172</v>
      </c>
      <c r="J36" s="56">
        <v>38</v>
      </c>
      <c r="K36" s="56">
        <v>134</v>
      </c>
      <c r="L36" s="56">
        <v>0</v>
      </c>
      <c r="M36" s="56">
        <v>0</v>
      </c>
      <c r="N36" s="56">
        <v>0</v>
      </c>
      <c r="O36" s="57"/>
      <c r="P36" s="57"/>
      <c r="Q36" s="58">
        <v>42</v>
      </c>
      <c r="R36" s="58">
        <v>44</v>
      </c>
      <c r="S36" s="57">
        <v>42</v>
      </c>
      <c r="T36" s="59">
        <v>44</v>
      </c>
      <c r="U36" s="57"/>
      <c r="V36" s="59"/>
      <c r="W36" s="39">
        <f>SUM(O36:V36)</f>
        <v>172</v>
      </c>
      <c r="X36" s="38">
        <f t="shared" si="5"/>
        <v>0</v>
      </c>
    </row>
    <row r="37" spans="1:24" s="11" customFormat="1" ht="18.75" customHeight="1" thickBot="1">
      <c r="A37" s="61" t="s">
        <v>83</v>
      </c>
      <c r="B37" s="114" t="s">
        <v>17</v>
      </c>
      <c r="C37" s="115"/>
      <c r="D37" s="53" t="s">
        <v>139</v>
      </c>
      <c r="E37" s="54">
        <f t="shared" si="10"/>
        <v>64</v>
      </c>
      <c r="F37" s="54">
        <f t="shared" si="11"/>
        <v>160</v>
      </c>
      <c r="G37" s="63">
        <f t="shared" si="12"/>
        <v>160</v>
      </c>
      <c r="H37" s="53">
        <v>0</v>
      </c>
      <c r="I37" s="55">
        <f t="shared" si="13"/>
        <v>160</v>
      </c>
      <c r="J37" s="56">
        <v>0</v>
      </c>
      <c r="K37" s="56">
        <v>160</v>
      </c>
      <c r="L37" s="56">
        <v>0</v>
      </c>
      <c r="M37" s="56">
        <v>0</v>
      </c>
      <c r="N37" s="56">
        <v>0</v>
      </c>
      <c r="O37" s="57"/>
      <c r="P37" s="57"/>
      <c r="Q37" s="58">
        <v>34</v>
      </c>
      <c r="R37" s="58">
        <v>44</v>
      </c>
      <c r="S37" s="57">
        <v>42</v>
      </c>
      <c r="T37" s="59">
        <v>40</v>
      </c>
      <c r="U37" s="57"/>
      <c r="V37" s="59"/>
      <c r="W37" s="39">
        <f t="shared" si="9"/>
        <v>160</v>
      </c>
      <c r="X37" s="38">
        <f t="shared" si="5"/>
        <v>0</v>
      </c>
    </row>
    <row r="38" spans="1:24" s="11" customFormat="1" ht="18.75" customHeight="1" thickBot="1">
      <c r="A38" s="61" t="s">
        <v>84</v>
      </c>
      <c r="B38" s="114" t="s">
        <v>78</v>
      </c>
      <c r="C38" s="115"/>
      <c r="D38" s="53" t="s">
        <v>140</v>
      </c>
      <c r="E38" s="54">
        <f t="shared" si="10"/>
        <v>18</v>
      </c>
      <c r="F38" s="54">
        <f t="shared" si="11"/>
        <v>44</v>
      </c>
      <c r="G38" s="63">
        <f t="shared" si="12"/>
        <v>44</v>
      </c>
      <c r="H38" s="53">
        <v>0</v>
      </c>
      <c r="I38" s="55">
        <f t="shared" si="13"/>
        <v>44</v>
      </c>
      <c r="J38" s="56">
        <v>18</v>
      </c>
      <c r="K38" s="56">
        <v>26</v>
      </c>
      <c r="L38" s="56">
        <v>0</v>
      </c>
      <c r="M38" s="56">
        <v>0</v>
      </c>
      <c r="N38" s="56">
        <v>0</v>
      </c>
      <c r="O38" s="57"/>
      <c r="P38" s="57"/>
      <c r="Q38" s="58"/>
      <c r="R38" s="58"/>
      <c r="S38" s="57">
        <v>44</v>
      </c>
      <c r="T38" s="59"/>
      <c r="U38" s="57"/>
      <c r="V38" s="59"/>
      <c r="W38" s="39">
        <f t="shared" si="9"/>
        <v>44</v>
      </c>
      <c r="X38" s="38">
        <f t="shared" si="5"/>
        <v>0</v>
      </c>
    </row>
    <row r="39" spans="1:24" s="11" customFormat="1" ht="18.75" customHeight="1" thickBot="1">
      <c r="A39" s="61" t="s">
        <v>85</v>
      </c>
      <c r="B39" s="114" t="s">
        <v>79</v>
      </c>
      <c r="C39" s="115"/>
      <c r="D39" s="53" t="s">
        <v>101</v>
      </c>
      <c r="E39" s="54">
        <f t="shared" si="10"/>
        <v>23</v>
      </c>
      <c r="F39" s="54">
        <f t="shared" si="11"/>
        <v>58</v>
      </c>
      <c r="G39" s="63">
        <f t="shared" si="12"/>
        <v>58</v>
      </c>
      <c r="H39" s="53">
        <v>0</v>
      </c>
      <c r="I39" s="55">
        <f t="shared" si="13"/>
        <v>58</v>
      </c>
      <c r="J39" s="56">
        <v>29</v>
      </c>
      <c r="K39" s="56">
        <v>29</v>
      </c>
      <c r="L39" s="56">
        <v>0</v>
      </c>
      <c r="M39" s="56">
        <v>0</v>
      </c>
      <c r="N39" s="56">
        <v>0</v>
      </c>
      <c r="O39" s="57"/>
      <c r="P39" s="57"/>
      <c r="Q39" s="58">
        <v>58</v>
      </c>
      <c r="R39" s="58"/>
      <c r="S39" s="57"/>
      <c r="T39" s="59"/>
      <c r="U39" s="57"/>
      <c r="V39" s="59"/>
      <c r="W39" s="39">
        <f t="shared" si="9"/>
        <v>58</v>
      </c>
      <c r="X39" s="38">
        <f t="shared" si="5"/>
        <v>0</v>
      </c>
    </row>
    <row r="40" spans="1:24" s="11" customFormat="1" ht="19.5" customHeight="1" thickBot="1">
      <c r="A40" s="61" t="s">
        <v>86</v>
      </c>
      <c r="B40" s="118" t="s">
        <v>87</v>
      </c>
      <c r="C40" s="119"/>
      <c r="D40" s="50"/>
      <c r="E40" s="50">
        <f>SUM(E41:E42)</f>
        <v>57</v>
      </c>
      <c r="F40" s="50">
        <f aca="true" t="shared" si="14" ref="F40:V40">SUM(F41:F42)</f>
        <v>144</v>
      </c>
      <c r="G40" s="50">
        <f t="shared" si="14"/>
        <v>144</v>
      </c>
      <c r="H40" s="50">
        <f t="shared" si="14"/>
        <v>0</v>
      </c>
      <c r="I40" s="50">
        <f t="shared" si="14"/>
        <v>144</v>
      </c>
      <c r="J40" s="50">
        <f t="shared" si="14"/>
        <v>121</v>
      </c>
      <c r="K40" s="50">
        <f t="shared" si="14"/>
        <v>23</v>
      </c>
      <c r="L40" s="50">
        <f t="shared" si="14"/>
        <v>0</v>
      </c>
      <c r="M40" s="50">
        <f t="shared" si="14"/>
        <v>0</v>
      </c>
      <c r="N40" s="50">
        <f t="shared" si="14"/>
        <v>0</v>
      </c>
      <c r="O40" s="50">
        <f t="shared" si="14"/>
        <v>0</v>
      </c>
      <c r="P40" s="50">
        <f t="shared" si="14"/>
        <v>0</v>
      </c>
      <c r="Q40" s="50">
        <f t="shared" si="14"/>
        <v>0</v>
      </c>
      <c r="R40" s="50">
        <f t="shared" si="14"/>
        <v>0</v>
      </c>
      <c r="S40" s="50">
        <f t="shared" si="14"/>
        <v>48</v>
      </c>
      <c r="T40" s="50">
        <f t="shared" si="14"/>
        <v>96</v>
      </c>
      <c r="U40" s="50">
        <f t="shared" si="14"/>
        <v>0</v>
      </c>
      <c r="V40" s="50">
        <f t="shared" si="14"/>
        <v>0</v>
      </c>
      <c r="W40" s="39">
        <f t="shared" si="9"/>
        <v>144</v>
      </c>
      <c r="X40" s="38">
        <f t="shared" si="5"/>
        <v>0</v>
      </c>
    </row>
    <row r="41" spans="1:24" s="11" customFormat="1" ht="19.5" customHeight="1" thickBot="1">
      <c r="A41" s="61" t="s">
        <v>88</v>
      </c>
      <c r="B41" s="114" t="s">
        <v>50</v>
      </c>
      <c r="C41" s="115"/>
      <c r="D41" s="53" t="s">
        <v>139</v>
      </c>
      <c r="E41" s="54">
        <f>ROUND(I41*0.4,0)</f>
        <v>38</v>
      </c>
      <c r="F41" s="54">
        <f>I41</f>
        <v>96</v>
      </c>
      <c r="G41" s="63">
        <f>H41+I41+M41+N41</f>
        <v>96</v>
      </c>
      <c r="H41" s="53">
        <v>0</v>
      </c>
      <c r="I41" s="55">
        <f>J41+K41+L41</f>
        <v>96</v>
      </c>
      <c r="J41" s="56">
        <v>80</v>
      </c>
      <c r="K41" s="53">
        <v>16</v>
      </c>
      <c r="L41" s="53">
        <v>0</v>
      </c>
      <c r="M41" s="53">
        <v>0</v>
      </c>
      <c r="N41" s="53">
        <v>0</v>
      </c>
      <c r="O41" s="57"/>
      <c r="P41" s="57"/>
      <c r="Q41" s="58"/>
      <c r="R41" s="58"/>
      <c r="S41" s="57"/>
      <c r="T41" s="53">
        <v>96</v>
      </c>
      <c r="U41" s="57"/>
      <c r="V41" s="53"/>
      <c r="W41" s="39">
        <f>SUM(O41:V41)</f>
        <v>96</v>
      </c>
      <c r="X41" s="38">
        <f t="shared" si="5"/>
        <v>0</v>
      </c>
    </row>
    <row r="42" spans="1:24" s="11" customFormat="1" ht="19.5" customHeight="1" thickBot="1">
      <c r="A42" s="61" t="s">
        <v>89</v>
      </c>
      <c r="B42" s="114" t="s">
        <v>47</v>
      </c>
      <c r="C42" s="115"/>
      <c r="D42" s="53" t="s">
        <v>140</v>
      </c>
      <c r="E42" s="54">
        <f>ROUND(I42*0.4,0)</f>
        <v>19</v>
      </c>
      <c r="F42" s="54">
        <f>I42</f>
        <v>48</v>
      </c>
      <c r="G42" s="63">
        <f>H42+I42+M42+N42</f>
        <v>48</v>
      </c>
      <c r="H42" s="53">
        <v>0</v>
      </c>
      <c r="I42" s="55">
        <f>J42+K42+L42</f>
        <v>48</v>
      </c>
      <c r="J42" s="56">
        <v>41</v>
      </c>
      <c r="K42" s="53">
        <v>7</v>
      </c>
      <c r="L42" s="53">
        <v>0</v>
      </c>
      <c r="M42" s="53">
        <v>0</v>
      </c>
      <c r="N42" s="53">
        <v>0</v>
      </c>
      <c r="O42" s="57"/>
      <c r="P42" s="57"/>
      <c r="Q42" s="58"/>
      <c r="R42" s="58"/>
      <c r="S42" s="57">
        <v>48</v>
      </c>
      <c r="T42" s="53"/>
      <c r="U42" s="57"/>
      <c r="V42" s="53"/>
      <c r="W42" s="39">
        <f t="shared" si="9"/>
        <v>48</v>
      </c>
      <c r="X42" s="38">
        <f t="shared" si="5"/>
        <v>0</v>
      </c>
    </row>
    <row r="43" spans="1:24" s="11" customFormat="1" ht="16.5" thickBot="1">
      <c r="A43" s="82" t="s">
        <v>90</v>
      </c>
      <c r="B43" s="116" t="s">
        <v>91</v>
      </c>
      <c r="C43" s="117"/>
      <c r="D43" s="71"/>
      <c r="E43" s="50">
        <f>E44+E74</f>
        <v>1310</v>
      </c>
      <c r="F43" s="50">
        <f>F44+F74</f>
        <v>3274</v>
      </c>
      <c r="G43" s="50">
        <f>G44+G74</f>
        <v>3526</v>
      </c>
      <c r="H43" s="50">
        <f>H44+H74</f>
        <v>102</v>
      </c>
      <c r="I43" s="50">
        <f>I44+I74</f>
        <v>3274</v>
      </c>
      <c r="J43" s="50">
        <f aca="true" t="shared" si="15" ref="J43:V43">J44+J74</f>
        <v>1474</v>
      </c>
      <c r="K43" s="50">
        <f t="shared" si="15"/>
        <v>1040</v>
      </c>
      <c r="L43" s="50">
        <f t="shared" si="15"/>
        <v>40</v>
      </c>
      <c r="M43" s="50">
        <f t="shared" si="15"/>
        <v>40</v>
      </c>
      <c r="N43" s="50">
        <f t="shared" si="15"/>
        <v>80</v>
      </c>
      <c r="O43" s="50">
        <f t="shared" si="15"/>
        <v>0</v>
      </c>
      <c r="P43" s="50">
        <f t="shared" si="15"/>
        <v>0</v>
      </c>
      <c r="Q43" s="50">
        <f t="shared" si="15"/>
        <v>442</v>
      </c>
      <c r="R43" s="50">
        <f t="shared" si="15"/>
        <v>704</v>
      </c>
      <c r="S43" s="50">
        <f t="shared" si="15"/>
        <v>400</v>
      </c>
      <c r="T43" s="50">
        <f t="shared" si="15"/>
        <v>648</v>
      </c>
      <c r="U43" s="50">
        <f t="shared" si="15"/>
        <v>576</v>
      </c>
      <c r="V43" s="50">
        <f t="shared" si="15"/>
        <v>504</v>
      </c>
      <c r="W43" s="39">
        <f>SUM(O43:V43)</f>
        <v>3274</v>
      </c>
      <c r="X43" s="38">
        <f t="shared" si="5"/>
        <v>0</v>
      </c>
    </row>
    <row r="44" spans="1:24" s="11" customFormat="1" ht="19.5" customHeight="1" thickBot="1">
      <c r="A44" s="82" t="s">
        <v>7</v>
      </c>
      <c r="B44" s="112" t="s">
        <v>168</v>
      </c>
      <c r="C44" s="113"/>
      <c r="D44" s="48"/>
      <c r="E44" s="48">
        <f>SUM(E60:E73)</f>
        <v>315</v>
      </c>
      <c r="F44" s="48">
        <f aca="true" t="shared" si="16" ref="F44:V44">SUM(F60:F73)</f>
        <v>790</v>
      </c>
      <c r="G44" s="48">
        <f t="shared" si="16"/>
        <v>826</v>
      </c>
      <c r="H44" s="48">
        <f t="shared" si="16"/>
        <v>16</v>
      </c>
      <c r="I44" s="48">
        <f t="shared" si="16"/>
        <v>790</v>
      </c>
      <c r="J44" s="48">
        <f t="shared" si="16"/>
        <v>464</v>
      </c>
      <c r="K44" s="48">
        <f t="shared" si="16"/>
        <v>326</v>
      </c>
      <c r="L44" s="48">
        <f t="shared" si="16"/>
        <v>0</v>
      </c>
      <c r="M44" s="48">
        <f t="shared" si="16"/>
        <v>8</v>
      </c>
      <c r="N44" s="48">
        <f t="shared" si="16"/>
        <v>12</v>
      </c>
      <c r="O44" s="48">
        <f t="shared" si="16"/>
        <v>0</v>
      </c>
      <c r="P44" s="48">
        <f t="shared" si="16"/>
        <v>0</v>
      </c>
      <c r="Q44" s="48">
        <f t="shared" si="16"/>
        <v>278</v>
      </c>
      <c r="R44" s="48">
        <f t="shared" si="16"/>
        <v>332</v>
      </c>
      <c r="S44" s="48">
        <f t="shared" si="16"/>
        <v>0</v>
      </c>
      <c r="T44" s="48">
        <f t="shared" si="16"/>
        <v>180</v>
      </c>
      <c r="U44" s="48">
        <f t="shared" si="16"/>
        <v>0</v>
      </c>
      <c r="V44" s="48">
        <f t="shared" si="16"/>
        <v>0</v>
      </c>
      <c r="W44" s="39">
        <f t="shared" si="9"/>
        <v>790</v>
      </c>
      <c r="X44" s="38">
        <f t="shared" si="5"/>
        <v>0</v>
      </c>
    </row>
    <row r="45" spans="1:24" s="11" customFormat="1" ht="16.5" customHeight="1" hidden="1" thickBot="1">
      <c r="A45" s="51"/>
      <c r="B45" s="40" t="s">
        <v>6</v>
      </c>
      <c r="C45" s="40"/>
      <c r="D45" s="62"/>
      <c r="E45" s="73"/>
      <c r="F45" s="73"/>
      <c r="G45" s="74">
        <f aca="true" t="shared" si="17" ref="G45:G59">H45+I45</f>
        <v>0</v>
      </c>
      <c r="H45" s="74">
        <f aca="true" t="shared" si="18" ref="H45:H59">I45*0.5</f>
        <v>0</v>
      </c>
      <c r="I45" s="75">
        <f aca="true" t="shared" si="19" ref="I45:I59">SUM(O45:V45)</f>
        <v>0</v>
      </c>
      <c r="J45" s="72"/>
      <c r="K45" s="73">
        <f>SUM(K33:K42)</f>
        <v>756</v>
      </c>
      <c r="L45" s="73">
        <f>SUM(L33:L42)</f>
        <v>0</v>
      </c>
      <c r="M45" s="73">
        <f>SUM(M33:M42)</f>
        <v>0</v>
      </c>
      <c r="N45" s="73">
        <f>SUM(N33:N42)</f>
        <v>0</v>
      </c>
      <c r="O45" s="73">
        <f aca="true" t="shared" si="20" ref="O45:V45">SUM(O46:O59)</f>
        <v>0</v>
      </c>
      <c r="P45" s="73"/>
      <c r="Q45" s="76">
        <f t="shared" si="20"/>
        <v>0</v>
      </c>
      <c r="R45" s="76">
        <f t="shared" si="20"/>
        <v>0</v>
      </c>
      <c r="S45" s="73"/>
      <c r="T45" s="73">
        <f>SUM(T46:T59)</f>
        <v>0</v>
      </c>
      <c r="U45" s="73"/>
      <c r="V45" s="73">
        <f t="shared" si="20"/>
        <v>0</v>
      </c>
      <c r="W45" s="39">
        <f t="shared" si="9"/>
        <v>0</v>
      </c>
      <c r="X45" s="38">
        <f t="shared" si="5"/>
        <v>0</v>
      </c>
    </row>
    <row r="46" spans="1:24" s="11" customFormat="1" ht="16.5" customHeight="1" hidden="1" thickBot="1">
      <c r="A46" s="51"/>
      <c r="B46" s="41"/>
      <c r="C46" s="41"/>
      <c r="D46" s="53"/>
      <c r="E46" s="60"/>
      <c r="F46" s="60"/>
      <c r="G46" s="74">
        <f t="shared" si="17"/>
        <v>0</v>
      </c>
      <c r="H46" s="74">
        <f t="shared" si="18"/>
        <v>0</v>
      </c>
      <c r="I46" s="75">
        <f t="shared" si="19"/>
        <v>0</v>
      </c>
      <c r="J46" s="72"/>
      <c r="K46" s="60"/>
      <c r="L46" s="60"/>
      <c r="M46" s="60"/>
      <c r="N46" s="60"/>
      <c r="O46" s="60"/>
      <c r="P46" s="60"/>
      <c r="Q46" s="72"/>
      <c r="R46" s="72"/>
      <c r="S46" s="60"/>
      <c r="T46" s="60"/>
      <c r="U46" s="60"/>
      <c r="V46" s="60"/>
      <c r="W46" s="39">
        <f t="shared" si="9"/>
        <v>0</v>
      </c>
      <c r="X46" s="38">
        <f t="shared" si="5"/>
        <v>0</v>
      </c>
    </row>
    <row r="47" spans="1:24" s="11" customFormat="1" ht="16.5" customHeight="1" hidden="1" thickBot="1">
      <c r="A47" s="51"/>
      <c r="B47" s="41"/>
      <c r="C47" s="41"/>
      <c r="D47" s="53"/>
      <c r="E47" s="60"/>
      <c r="F47" s="60"/>
      <c r="G47" s="74">
        <f t="shared" si="17"/>
        <v>0</v>
      </c>
      <c r="H47" s="74">
        <f t="shared" si="18"/>
        <v>0</v>
      </c>
      <c r="I47" s="75">
        <f t="shared" si="19"/>
        <v>0</v>
      </c>
      <c r="J47" s="72"/>
      <c r="K47" s="60"/>
      <c r="L47" s="60"/>
      <c r="M47" s="60"/>
      <c r="N47" s="60"/>
      <c r="O47" s="60"/>
      <c r="P47" s="60"/>
      <c r="Q47" s="72"/>
      <c r="R47" s="72"/>
      <c r="S47" s="60"/>
      <c r="T47" s="60"/>
      <c r="U47" s="60"/>
      <c r="V47" s="60"/>
      <c r="W47" s="39">
        <f t="shared" si="9"/>
        <v>0</v>
      </c>
      <c r="X47" s="38">
        <f t="shared" si="5"/>
        <v>0</v>
      </c>
    </row>
    <row r="48" spans="1:24" s="11" customFormat="1" ht="16.5" customHeight="1" hidden="1" thickBot="1">
      <c r="A48" s="51"/>
      <c r="B48" s="41"/>
      <c r="C48" s="41"/>
      <c r="D48" s="53"/>
      <c r="E48" s="60"/>
      <c r="F48" s="60"/>
      <c r="G48" s="74">
        <f t="shared" si="17"/>
        <v>0</v>
      </c>
      <c r="H48" s="74">
        <f t="shared" si="18"/>
        <v>0</v>
      </c>
      <c r="I48" s="75">
        <f t="shared" si="19"/>
        <v>0</v>
      </c>
      <c r="J48" s="72"/>
      <c r="K48" s="60"/>
      <c r="L48" s="60"/>
      <c r="M48" s="60"/>
      <c r="N48" s="60"/>
      <c r="O48" s="60"/>
      <c r="P48" s="60"/>
      <c r="Q48" s="72"/>
      <c r="R48" s="72"/>
      <c r="S48" s="60"/>
      <c r="T48" s="60"/>
      <c r="U48" s="60"/>
      <c r="V48" s="60"/>
      <c r="W48" s="39">
        <f t="shared" si="9"/>
        <v>0</v>
      </c>
      <c r="X48" s="38">
        <f t="shared" si="5"/>
        <v>0</v>
      </c>
    </row>
    <row r="49" spans="1:24" s="11" customFormat="1" ht="16.5" customHeight="1" hidden="1" thickBot="1">
      <c r="A49" s="51"/>
      <c r="B49" s="41"/>
      <c r="C49" s="41"/>
      <c r="D49" s="53"/>
      <c r="E49" s="60"/>
      <c r="F49" s="60"/>
      <c r="G49" s="74">
        <f t="shared" si="17"/>
        <v>0</v>
      </c>
      <c r="H49" s="74">
        <f t="shared" si="18"/>
        <v>0</v>
      </c>
      <c r="I49" s="75">
        <f t="shared" si="19"/>
        <v>0</v>
      </c>
      <c r="J49" s="72"/>
      <c r="K49" s="60"/>
      <c r="L49" s="60"/>
      <c r="M49" s="60"/>
      <c r="N49" s="60"/>
      <c r="O49" s="60"/>
      <c r="P49" s="60"/>
      <c r="Q49" s="72"/>
      <c r="R49" s="72"/>
      <c r="S49" s="60"/>
      <c r="T49" s="60"/>
      <c r="U49" s="60"/>
      <c r="V49" s="60"/>
      <c r="W49" s="39">
        <f t="shared" si="9"/>
        <v>0</v>
      </c>
      <c r="X49" s="38">
        <f t="shared" si="5"/>
        <v>0</v>
      </c>
    </row>
    <row r="50" spans="1:24" s="11" customFormat="1" ht="16.5" customHeight="1" hidden="1" thickBot="1">
      <c r="A50" s="51"/>
      <c r="B50" s="41"/>
      <c r="C50" s="41"/>
      <c r="D50" s="53"/>
      <c r="E50" s="60"/>
      <c r="F50" s="60"/>
      <c r="G50" s="74">
        <f t="shared" si="17"/>
        <v>0</v>
      </c>
      <c r="H50" s="74">
        <f t="shared" si="18"/>
        <v>0</v>
      </c>
      <c r="I50" s="75">
        <f t="shared" si="19"/>
        <v>0</v>
      </c>
      <c r="J50" s="72"/>
      <c r="K50" s="60"/>
      <c r="L50" s="60"/>
      <c r="M50" s="60"/>
      <c r="N50" s="60"/>
      <c r="O50" s="60"/>
      <c r="P50" s="60"/>
      <c r="Q50" s="72"/>
      <c r="R50" s="72"/>
      <c r="S50" s="60"/>
      <c r="T50" s="60"/>
      <c r="U50" s="60"/>
      <c r="V50" s="60"/>
      <c r="W50" s="39">
        <f t="shared" si="9"/>
        <v>0</v>
      </c>
      <c r="X50" s="38">
        <f aca="true" t="shared" si="21" ref="X50:X79">I50-W50</f>
        <v>0</v>
      </c>
    </row>
    <row r="51" spans="1:24" s="11" customFormat="1" ht="16.5" customHeight="1" hidden="1" thickBot="1">
      <c r="A51" s="51"/>
      <c r="B51" s="41"/>
      <c r="C51" s="41"/>
      <c r="D51" s="53"/>
      <c r="E51" s="60"/>
      <c r="F51" s="60"/>
      <c r="G51" s="74">
        <f t="shared" si="17"/>
        <v>0</v>
      </c>
      <c r="H51" s="74">
        <f t="shared" si="18"/>
        <v>0</v>
      </c>
      <c r="I51" s="75">
        <f t="shared" si="19"/>
        <v>0</v>
      </c>
      <c r="J51" s="72"/>
      <c r="K51" s="60"/>
      <c r="L51" s="60"/>
      <c r="M51" s="60"/>
      <c r="N51" s="60"/>
      <c r="O51" s="60"/>
      <c r="P51" s="60"/>
      <c r="Q51" s="72"/>
      <c r="R51" s="72"/>
      <c r="S51" s="60"/>
      <c r="T51" s="60"/>
      <c r="U51" s="60"/>
      <c r="V51" s="60"/>
      <c r="W51" s="39">
        <f t="shared" si="9"/>
        <v>0</v>
      </c>
      <c r="X51" s="38">
        <f t="shared" si="21"/>
        <v>0</v>
      </c>
    </row>
    <row r="52" spans="1:24" s="11" customFormat="1" ht="16.5" customHeight="1" hidden="1" thickBot="1">
      <c r="A52" s="51"/>
      <c r="B52" s="41"/>
      <c r="C52" s="41"/>
      <c r="D52" s="53"/>
      <c r="E52" s="60"/>
      <c r="F52" s="60"/>
      <c r="G52" s="74">
        <f t="shared" si="17"/>
        <v>0</v>
      </c>
      <c r="H52" s="74">
        <f t="shared" si="18"/>
        <v>0</v>
      </c>
      <c r="I52" s="75">
        <f t="shared" si="19"/>
        <v>0</v>
      </c>
      <c r="J52" s="72"/>
      <c r="K52" s="60"/>
      <c r="L52" s="60"/>
      <c r="M52" s="60"/>
      <c r="N52" s="60"/>
      <c r="O52" s="60"/>
      <c r="P52" s="60"/>
      <c r="Q52" s="72"/>
      <c r="R52" s="72"/>
      <c r="S52" s="60"/>
      <c r="T52" s="60"/>
      <c r="U52" s="60"/>
      <c r="V52" s="60"/>
      <c r="W52" s="39">
        <f t="shared" si="9"/>
        <v>0</v>
      </c>
      <c r="X52" s="38">
        <f t="shared" si="21"/>
        <v>0</v>
      </c>
    </row>
    <row r="53" spans="1:24" s="11" customFormat="1" ht="16.5" customHeight="1" hidden="1" thickBot="1">
      <c r="A53" s="51"/>
      <c r="B53" s="41"/>
      <c r="C53" s="41"/>
      <c r="D53" s="53"/>
      <c r="E53" s="60"/>
      <c r="F53" s="60"/>
      <c r="G53" s="74">
        <f t="shared" si="17"/>
        <v>0</v>
      </c>
      <c r="H53" s="74">
        <f t="shared" si="18"/>
        <v>0</v>
      </c>
      <c r="I53" s="75">
        <f t="shared" si="19"/>
        <v>0</v>
      </c>
      <c r="J53" s="72"/>
      <c r="K53" s="60"/>
      <c r="L53" s="60"/>
      <c r="M53" s="60"/>
      <c r="N53" s="60"/>
      <c r="O53" s="60"/>
      <c r="P53" s="60"/>
      <c r="Q53" s="72"/>
      <c r="R53" s="72"/>
      <c r="S53" s="60"/>
      <c r="T53" s="60"/>
      <c r="U53" s="60"/>
      <c r="V53" s="60"/>
      <c r="W53" s="39">
        <f t="shared" si="9"/>
        <v>0</v>
      </c>
      <c r="X53" s="38">
        <f t="shared" si="21"/>
        <v>0</v>
      </c>
    </row>
    <row r="54" spans="1:24" s="11" customFormat="1" ht="16.5" customHeight="1" hidden="1" thickBot="1">
      <c r="A54" s="51"/>
      <c r="B54" s="41"/>
      <c r="C54" s="41"/>
      <c r="D54" s="53"/>
      <c r="E54" s="60"/>
      <c r="F54" s="60"/>
      <c r="G54" s="74">
        <f t="shared" si="17"/>
        <v>0</v>
      </c>
      <c r="H54" s="74">
        <f t="shared" si="18"/>
        <v>0</v>
      </c>
      <c r="I54" s="75">
        <f t="shared" si="19"/>
        <v>0</v>
      </c>
      <c r="J54" s="72"/>
      <c r="K54" s="60"/>
      <c r="L54" s="60"/>
      <c r="M54" s="60"/>
      <c r="N54" s="60"/>
      <c r="O54" s="60"/>
      <c r="P54" s="60"/>
      <c r="Q54" s="72"/>
      <c r="R54" s="72"/>
      <c r="S54" s="60"/>
      <c r="T54" s="60"/>
      <c r="U54" s="60"/>
      <c r="V54" s="60"/>
      <c r="W54" s="39">
        <f t="shared" si="9"/>
        <v>0</v>
      </c>
      <c r="X54" s="38">
        <f t="shared" si="21"/>
        <v>0</v>
      </c>
    </row>
    <row r="55" spans="1:24" s="11" customFormat="1" ht="16.5" customHeight="1" hidden="1" thickBot="1">
      <c r="A55" s="51"/>
      <c r="B55" s="41"/>
      <c r="C55" s="41"/>
      <c r="D55" s="53"/>
      <c r="E55" s="60"/>
      <c r="F55" s="60"/>
      <c r="G55" s="74">
        <f t="shared" si="17"/>
        <v>0</v>
      </c>
      <c r="H55" s="74">
        <f t="shared" si="18"/>
        <v>0</v>
      </c>
      <c r="I55" s="75">
        <f t="shared" si="19"/>
        <v>0</v>
      </c>
      <c r="J55" s="72"/>
      <c r="K55" s="60"/>
      <c r="L55" s="60"/>
      <c r="M55" s="60"/>
      <c r="N55" s="60"/>
      <c r="O55" s="60"/>
      <c r="P55" s="60"/>
      <c r="Q55" s="72"/>
      <c r="R55" s="72"/>
      <c r="S55" s="60"/>
      <c r="T55" s="60"/>
      <c r="U55" s="60"/>
      <c r="V55" s="60"/>
      <c r="W55" s="39">
        <f t="shared" si="9"/>
        <v>0</v>
      </c>
      <c r="X55" s="38">
        <f t="shared" si="21"/>
        <v>0</v>
      </c>
    </row>
    <row r="56" spans="1:24" s="11" customFormat="1" ht="16.5" customHeight="1" hidden="1" thickBot="1">
      <c r="A56" s="51"/>
      <c r="B56" s="41"/>
      <c r="C56" s="41"/>
      <c r="D56" s="53"/>
      <c r="E56" s="60"/>
      <c r="F56" s="60"/>
      <c r="G56" s="74">
        <f t="shared" si="17"/>
        <v>0</v>
      </c>
      <c r="H56" s="74">
        <f t="shared" si="18"/>
        <v>0</v>
      </c>
      <c r="I56" s="75">
        <f t="shared" si="19"/>
        <v>0</v>
      </c>
      <c r="J56" s="72"/>
      <c r="K56" s="60"/>
      <c r="L56" s="60"/>
      <c r="M56" s="60"/>
      <c r="N56" s="60"/>
      <c r="O56" s="60"/>
      <c r="P56" s="60"/>
      <c r="Q56" s="72"/>
      <c r="R56" s="72"/>
      <c r="S56" s="60"/>
      <c r="T56" s="60"/>
      <c r="U56" s="60"/>
      <c r="V56" s="60"/>
      <c r="W56" s="39">
        <f t="shared" si="9"/>
        <v>0</v>
      </c>
      <c r="X56" s="38">
        <f t="shared" si="21"/>
        <v>0</v>
      </c>
    </row>
    <row r="57" spans="1:24" s="11" customFormat="1" ht="16.5" customHeight="1" hidden="1" thickBot="1">
      <c r="A57" s="51"/>
      <c r="B57" s="41"/>
      <c r="C57" s="41"/>
      <c r="D57" s="53"/>
      <c r="E57" s="60"/>
      <c r="F57" s="60"/>
      <c r="G57" s="74">
        <f t="shared" si="17"/>
        <v>0</v>
      </c>
      <c r="H57" s="74">
        <f t="shared" si="18"/>
        <v>0</v>
      </c>
      <c r="I57" s="75">
        <f t="shared" si="19"/>
        <v>0</v>
      </c>
      <c r="J57" s="72"/>
      <c r="K57" s="60"/>
      <c r="L57" s="60"/>
      <c r="M57" s="60"/>
      <c r="N57" s="60"/>
      <c r="O57" s="60"/>
      <c r="P57" s="60"/>
      <c r="Q57" s="72"/>
      <c r="R57" s="72"/>
      <c r="S57" s="60"/>
      <c r="T57" s="60"/>
      <c r="U57" s="60"/>
      <c r="V57" s="60"/>
      <c r="W57" s="39">
        <f t="shared" si="9"/>
        <v>0</v>
      </c>
      <c r="X57" s="38">
        <f t="shared" si="21"/>
        <v>0</v>
      </c>
    </row>
    <row r="58" spans="1:24" s="11" customFormat="1" ht="16.5" customHeight="1" hidden="1" thickBot="1">
      <c r="A58" s="51"/>
      <c r="B58" s="41"/>
      <c r="C58" s="41"/>
      <c r="D58" s="53"/>
      <c r="E58" s="60"/>
      <c r="F58" s="60"/>
      <c r="G58" s="74">
        <f t="shared" si="17"/>
        <v>0</v>
      </c>
      <c r="H58" s="74">
        <f t="shared" si="18"/>
        <v>0</v>
      </c>
      <c r="I58" s="75">
        <f t="shared" si="19"/>
        <v>0</v>
      </c>
      <c r="J58" s="72"/>
      <c r="K58" s="60"/>
      <c r="L58" s="60"/>
      <c r="M58" s="60"/>
      <c r="N58" s="60"/>
      <c r="O58" s="60"/>
      <c r="P58" s="60"/>
      <c r="Q58" s="72"/>
      <c r="R58" s="72"/>
      <c r="S58" s="60"/>
      <c r="T58" s="60"/>
      <c r="U58" s="60"/>
      <c r="V58" s="60"/>
      <c r="W58" s="39">
        <f t="shared" si="9"/>
        <v>0</v>
      </c>
      <c r="X58" s="38">
        <f t="shared" si="21"/>
        <v>0</v>
      </c>
    </row>
    <row r="59" spans="1:24" s="11" customFormat="1" ht="16.5" customHeight="1" hidden="1" thickBot="1">
      <c r="A59" s="51"/>
      <c r="B59" s="41"/>
      <c r="C59" s="41"/>
      <c r="D59" s="53"/>
      <c r="E59" s="60"/>
      <c r="F59" s="60"/>
      <c r="G59" s="74">
        <f t="shared" si="17"/>
        <v>0</v>
      </c>
      <c r="H59" s="74">
        <f t="shared" si="18"/>
        <v>0</v>
      </c>
      <c r="I59" s="75">
        <f t="shared" si="19"/>
        <v>0</v>
      </c>
      <c r="J59" s="72"/>
      <c r="K59" s="60"/>
      <c r="L59" s="60"/>
      <c r="M59" s="60"/>
      <c r="N59" s="60"/>
      <c r="O59" s="60"/>
      <c r="P59" s="60"/>
      <c r="Q59" s="72"/>
      <c r="R59" s="72"/>
      <c r="S59" s="60"/>
      <c r="T59" s="60"/>
      <c r="U59" s="60"/>
      <c r="V59" s="60"/>
      <c r="W59" s="39">
        <f t="shared" si="9"/>
        <v>0</v>
      </c>
      <c r="X59" s="38">
        <f t="shared" si="21"/>
        <v>0</v>
      </c>
    </row>
    <row r="60" spans="1:24" s="11" customFormat="1" ht="19.5" customHeight="1" thickBot="1">
      <c r="A60" s="51" t="s">
        <v>144</v>
      </c>
      <c r="B60" s="102" t="s">
        <v>92</v>
      </c>
      <c r="C60" s="103"/>
      <c r="D60" s="64" t="s">
        <v>101</v>
      </c>
      <c r="E60" s="54">
        <f>ROUND(I60*0.4,0)</f>
        <v>26</v>
      </c>
      <c r="F60" s="54">
        <f>I60</f>
        <v>64</v>
      </c>
      <c r="G60" s="63">
        <f aca="true" t="shared" si="22" ref="G60:G73">H60+I60+M60+N60</f>
        <v>64</v>
      </c>
      <c r="H60" s="53">
        <v>0</v>
      </c>
      <c r="I60" s="55">
        <f aca="true" t="shared" si="23" ref="I60:I73">J60+K60+L60</f>
        <v>64</v>
      </c>
      <c r="J60" s="56">
        <v>22</v>
      </c>
      <c r="K60" s="53">
        <v>42</v>
      </c>
      <c r="L60" s="53">
        <v>0</v>
      </c>
      <c r="M60" s="53">
        <v>0</v>
      </c>
      <c r="N60" s="53">
        <v>0</v>
      </c>
      <c r="O60" s="42"/>
      <c r="P60" s="42"/>
      <c r="Q60" s="43">
        <v>64</v>
      </c>
      <c r="R60" s="43"/>
      <c r="S60" s="42"/>
      <c r="T60" s="42"/>
      <c r="U60" s="42"/>
      <c r="V60" s="42"/>
      <c r="W60" s="39">
        <f t="shared" si="9"/>
        <v>64</v>
      </c>
      <c r="X60" s="38">
        <f t="shared" si="21"/>
        <v>0</v>
      </c>
    </row>
    <row r="61" spans="1:24" s="11" customFormat="1" ht="19.5" customHeight="1" thickBot="1">
      <c r="A61" s="51" t="s">
        <v>145</v>
      </c>
      <c r="B61" s="102" t="s">
        <v>93</v>
      </c>
      <c r="C61" s="103"/>
      <c r="D61" s="64" t="s">
        <v>141</v>
      </c>
      <c r="E61" s="54">
        <f>ROUND(I61*0.4,0)</f>
        <v>38</v>
      </c>
      <c r="F61" s="54">
        <f>I61</f>
        <v>96</v>
      </c>
      <c r="G61" s="63">
        <f t="shared" si="22"/>
        <v>116</v>
      </c>
      <c r="H61" s="53">
        <v>10</v>
      </c>
      <c r="I61" s="55">
        <f t="shared" si="23"/>
        <v>96</v>
      </c>
      <c r="J61" s="56">
        <v>64</v>
      </c>
      <c r="K61" s="53">
        <v>32</v>
      </c>
      <c r="L61" s="53">
        <v>0</v>
      </c>
      <c r="M61" s="53">
        <v>4</v>
      </c>
      <c r="N61" s="53">
        <v>6</v>
      </c>
      <c r="O61" s="42"/>
      <c r="P61" s="42"/>
      <c r="Q61" s="43">
        <v>96</v>
      </c>
      <c r="R61" s="43"/>
      <c r="S61" s="42"/>
      <c r="T61" s="42"/>
      <c r="U61" s="42"/>
      <c r="V61" s="42"/>
      <c r="W61" s="39">
        <f>SUM(O61:V61)</f>
        <v>96</v>
      </c>
      <c r="X61" s="38">
        <f t="shared" si="21"/>
        <v>0</v>
      </c>
    </row>
    <row r="62" spans="1:24" s="11" customFormat="1" ht="19.5" customHeight="1" thickBot="1">
      <c r="A62" s="51" t="s">
        <v>146</v>
      </c>
      <c r="B62" s="102" t="s">
        <v>33</v>
      </c>
      <c r="C62" s="103"/>
      <c r="D62" s="64" t="s">
        <v>138</v>
      </c>
      <c r="E62" s="54">
        <f aca="true" t="shared" si="24" ref="E62:E73">ROUND(I62*0.4,0)</f>
        <v>20</v>
      </c>
      <c r="F62" s="54">
        <f aca="true" t="shared" si="25" ref="F62:F73">I62</f>
        <v>50</v>
      </c>
      <c r="G62" s="63">
        <f t="shared" si="22"/>
        <v>50</v>
      </c>
      <c r="H62" s="53">
        <v>0</v>
      </c>
      <c r="I62" s="55">
        <f t="shared" si="23"/>
        <v>50</v>
      </c>
      <c r="J62" s="56">
        <v>28</v>
      </c>
      <c r="K62" s="53">
        <v>22</v>
      </c>
      <c r="L62" s="53">
        <v>0</v>
      </c>
      <c r="M62" s="53">
        <v>0</v>
      </c>
      <c r="N62" s="53">
        <v>0</v>
      </c>
      <c r="O62" s="42"/>
      <c r="P62" s="42"/>
      <c r="Q62" s="43"/>
      <c r="R62" s="43">
        <v>50</v>
      </c>
      <c r="S62" s="42"/>
      <c r="T62" s="42"/>
      <c r="U62" s="42"/>
      <c r="V62" s="42"/>
      <c r="W62" s="39">
        <f t="shared" si="9"/>
        <v>50</v>
      </c>
      <c r="X62" s="38">
        <f t="shared" si="21"/>
        <v>0</v>
      </c>
    </row>
    <row r="63" spans="1:24" s="11" customFormat="1" ht="19.5" customHeight="1" thickBot="1">
      <c r="A63" s="51" t="s">
        <v>147</v>
      </c>
      <c r="B63" s="102" t="s">
        <v>94</v>
      </c>
      <c r="C63" s="103"/>
      <c r="D63" s="64" t="s">
        <v>141</v>
      </c>
      <c r="E63" s="54">
        <f t="shared" si="24"/>
        <v>31</v>
      </c>
      <c r="F63" s="54">
        <f t="shared" si="25"/>
        <v>78</v>
      </c>
      <c r="G63" s="63">
        <f t="shared" si="22"/>
        <v>94</v>
      </c>
      <c r="H63" s="53">
        <v>6</v>
      </c>
      <c r="I63" s="55">
        <f t="shared" si="23"/>
        <v>78</v>
      </c>
      <c r="J63" s="56">
        <v>58</v>
      </c>
      <c r="K63" s="53">
        <v>20</v>
      </c>
      <c r="L63" s="53">
        <v>0</v>
      </c>
      <c r="M63" s="53">
        <v>4</v>
      </c>
      <c r="N63" s="53">
        <v>6</v>
      </c>
      <c r="O63" s="42"/>
      <c r="P63" s="42"/>
      <c r="Q63" s="43">
        <v>78</v>
      </c>
      <c r="R63" s="43"/>
      <c r="S63" s="42"/>
      <c r="T63" s="42"/>
      <c r="U63" s="42"/>
      <c r="V63" s="42"/>
      <c r="W63" s="39">
        <f t="shared" si="9"/>
        <v>78</v>
      </c>
      <c r="X63" s="38">
        <f t="shared" si="21"/>
        <v>0</v>
      </c>
    </row>
    <row r="64" spans="1:24" s="11" customFormat="1" ht="19.5" customHeight="1" thickBot="1">
      <c r="A64" s="51" t="s">
        <v>148</v>
      </c>
      <c r="B64" s="102" t="s">
        <v>95</v>
      </c>
      <c r="C64" s="103"/>
      <c r="D64" s="64" t="s">
        <v>138</v>
      </c>
      <c r="E64" s="54">
        <f t="shared" si="24"/>
        <v>17</v>
      </c>
      <c r="F64" s="54">
        <f t="shared" si="25"/>
        <v>42</v>
      </c>
      <c r="G64" s="63">
        <f t="shared" si="22"/>
        <v>42</v>
      </c>
      <c r="H64" s="53">
        <v>0</v>
      </c>
      <c r="I64" s="55">
        <f t="shared" si="23"/>
        <v>42</v>
      </c>
      <c r="J64" s="56">
        <v>36</v>
      </c>
      <c r="K64" s="53">
        <v>6</v>
      </c>
      <c r="L64" s="53">
        <v>0</v>
      </c>
      <c r="M64" s="53">
        <v>0</v>
      </c>
      <c r="N64" s="53">
        <v>0</v>
      </c>
      <c r="O64" s="42"/>
      <c r="P64" s="42"/>
      <c r="Q64" s="43"/>
      <c r="R64" s="43">
        <v>42</v>
      </c>
      <c r="S64" s="42"/>
      <c r="T64" s="42"/>
      <c r="U64" s="42"/>
      <c r="V64" s="42"/>
      <c r="W64" s="39">
        <f t="shared" si="9"/>
        <v>42</v>
      </c>
      <c r="X64" s="38">
        <f t="shared" si="21"/>
        <v>0</v>
      </c>
    </row>
    <row r="65" spans="1:24" s="11" customFormat="1" ht="19.5" customHeight="1" thickBot="1">
      <c r="A65" s="51" t="s">
        <v>149</v>
      </c>
      <c r="B65" s="102" t="s">
        <v>97</v>
      </c>
      <c r="C65" s="103"/>
      <c r="D65" s="64" t="s">
        <v>138</v>
      </c>
      <c r="E65" s="54">
        <f t="shared" si="24"/>
        <v>16</v>
      </c>
      <c r="F65" s="54">
        <f t="shared" si="25"/>
        <v>40</v>
      </c>
      <c r="G65" s="63">
        <f t="shared" si="22"/>
        <v>40</v>
      </c>
      <c r="H65" s="53">
        <v>0</v>
      </c>
      <c r="I65" s="55">
        <f t="shared" si="23"/>
        <v>40</v>
      </c>
      <c r="J65" s="56">
        <v>16</v>
      </c>
      <c r="K65" s="53">
        <v>24</v>
      </c>
      <c r="L65" s="53">
        <v>0</v>
      </c>
      <c r="M65" s="53">
        <v>0</v>
      </c>
      <c r="N65" s="53">
        <v>0</v>
      </c>
      <c r="O65" s="53"/>
      <c r="P65" s="53"/>
      <c r="Q65" s="56"/>
      <c r="R65" s="56">
        <v>40</v>
      </c>
      <c r="S65" s="42"/>
      <c r="T65" s="42"/>
      <c r="U65" s="42"/>
      <c r="V65" s="42"/>
      <c r="W65" s="39">
        <f t="shared" si="9"/>
        <v>40</v>
      </c>
      <c r="X65" s="38">
        <f t="shared" si="21"/>
        <v>0</v>
      </c>
    </row>
    <row r="66" spans="1:24" s="11" customFormat="1" ht="19.5" customHeight="1" thickBot="1">
      <c r="A66" s="51" t="s">
        <v>150</v>
      </c>
      <c r="B66" s="102" t="s">
        <v>98</v>
      </c>
      <c r="C66" s="103"/>
      <c r="D66" s="64" t="s">
        <v>138</v>
      </c>
      <c r="E66" s="54">
        <f t="shared" si="24"/>
        <v>13</v>
      </c>
      <c r="F66" s="54">
        <f t="shared" si="25"/>
        <v>32</v>
      </c>
      <c r="G66" s="63">
        <f t="shared" si="22"/>
        <v>32</v>
      </c>
      <c r="H66" s="53">
        <v>0</v>
      </c>
      <c r="I66" s="55">
        <f t="shared" si="23"/>
        <v>32</v>
      </c>
      <c r="J66" s="56">
        <v>22</v>
      </c>
      <c r="K66" s="53">
        <v>10</v>
      </c>
      <c r="L66" s="53">
        <v>0</v>
      </c>
      <c r="M66" s="53">
        <v>0</v>
      </c>
      <c r="N66" s="53">
        <v>0</v>
      </c>
      <c r="O66" s="53"/>
      <c r="P66" s="53"/>
      <c r="Q66" s="56"/>
      <c r="R66" s="56">
        <v>32</v>
      </c>
      <c r="S66" s="42"/>
      <c r="T66" s="42"/>
      <c r="U66" s="42"/>
      <c r="V66" s="42"/>
      <c r="W66" s="39">
        <f t="shared" si="9"/>
        <v>32</v>
      </c>
      <c r="X66" s="38">
        <f t="shared" si="21"/>
        <v>0</v>
      </c>
    </row>
    <row r="67" spans="1:24" s="11" customFormat="1" ht="32.25" customHeight="1" thickBot="1">
      <c r="A67" s="51" t="s">
        <v>151</v>
      </c>
      <c r="B67" s="102" t="s">
        <v>182</v>
      </c>
      <c r="C67" s="103"/>
      <c r="D67" s="64" t="s">
        <v>101</v>
      </c>
      <c r="E67" s="54">
        <f t="shared" si="24"/>
        <v>16</v>
      </c>
      <c r="F67" s="54">
        <f t="shared" si="25"/>
        <v>40</v>
      </c>
      <c r="G67" s="63">
        <f t="shared" si="22"/>
        <v>40</v>
      </c>
      <c r="H67" s="53">
        <v>0</v>
      </c>
      <c r="I67" s="55">
        <f t="shared" si="23"/>
        <v>40</v>
      </c>
      <c r="J67" s="56">
        <v>28</v>
      </c>
      <c r="K67" s="53">
        <v>12</v>
      </c>
      <c r="L67" s="53">
        <v>0</v>
      </c>
      <c r="M67" s="53">
        <v>0</v>
      </c>
      <c r="N67" s="53">
        <v>0</v>
      </c>
      <c r="O67" s="53"/>
      <c r="P67" s="53"/>
      <c r="Q67" s="56">
        <v>40</v>
      </c>
      <c r="R67" s="56"/>
      <c r="S67" s="42"/>
      <c r="T67" s="42"/>
      <c r="U67" s="42"/>
      <c r="V67" s="42"/>
      <c r="W67" s="39">
        <f t="shared" si="9"/>
        <v>40</v>
      </c>
      <c r="X67" s="38">
        <f t="shared" si="21"/>
        <v>0</v>
      </c>
    </row>
    <row r="68" spans="1:24" s="11" customFormat="1" ht="16.5" customHeight="1" thickBot="1">
      <c r="A68" s="51" t="s">
        <v>152</v>
      </c>
      <c r="B68" s="102" t="s">
        <v>99</v>
      </c>
      <c r="C68" s="103"/>
      <c r="D68" s="64" t="s">
        <v>138</v>
      </c>
      <c r="E68" s="54">
        <f t="shared" si="24"/>
        <v>26</v>
      </c>
      <c r="F68" s="54">
        <f t="shared" si="25"/>
        <v>66</v>
      </c>
      <c r="G68" s="63">
        <f t="shared" si="22"/>
        <v>66</v>
      </c>
      <c r="H68" s="53">
        <v>0</v>
      </c>
      <c r="I68" s="55">
        <f t="shared" si="23"/>
        <v>66</v>
      </c>
      <c r="J68" s="56">
        <v>44</v>
      </c>
      <c r="K68" s="53">
        <v>22</v>
      </c>
      <c r="L68" s="53">
        <v>0</v>
      </c>
      <c r="M68" s="53">
        <v>0</v>
      </c>
      <c r="N68" s="53">
        <v>0</v>
      </c>
      <c r="O68" s="53"/>
      <c r="P68" s="53"/>
      <c r="Q68" s="56"/>
      <c r="R68" s="56">
        <v>66</v>
      </c>
      <c r="S68" s="42"/>
      <c r="T68" s="42"/>
      <c r="U68" s="42"/>
      <c r="V68" s="42"/>
      <c r="W68" s="39">
        <f t="shared" si="9"/>
        <v>66</v>
      </c>
      <c r="X68" s="38">
        <f t="shared" si="21"/>
        <v>0</v>
      </c>
    </row>
    <row r="69" spans="1:24" s="11" customFormat="1" ht="15.75" customHeight="1" thickBot="1">
      <c r="A69" s="51" t="s">
        <v>153</v>
      </c>
      <c r="B69" s="102" t="s">
        <v>181</v>
      </c>
      <c r="C69" s="103"/>
      <c r="D69" s="64" t="s">
        <v>139</v>
      </c>
      <c r="E69" s="54">
        <f t="shared" si="24"/>
        <v>35</v>
      </c>
      <c r="F69" s="54">
        <f t="shared" si="25"/>
        <v>88</v>
      </c>
      <c r="G69" s="63">
        <f t="shared" si="22"/>
        <v>88</v>
      </c>
      <c r="H69" s="53">
        <v>0</v>
      </c>
      <c r="I69" s="55">
        <f t="shared" si="23"/>
        <v>88</v>
      </c>
      <c r="J69" s="56">
        <v>56</v>
      </c>
      <c r="K69" s="53">
        <v>32</v>
      </c>
      <c r="L69" s="53">
        <v>0</v>
      </c>
      <c r="M69" s="53">
        <v>0</v>
      </c>
      <c r="N69" s="53">
        <v>0</v>
      </c>
      <c r="O69" s="53"/>
      <c r="P69" s="53"/>
      <c r="Q69" s="56"/>
      <c r="R69" s="56"/>
      <c r="S69" s="42"/>
      <c r="T69" s="42">
        <v>88</v>
      </c>
      <c r="U69" s="42"/>
      <c r="V69" s="42"/>
      <c r="W69" s="39">
        <f t="shared" si="9"/>
        <v>88</v>
      </c>
      <c r="X69" s="38">
        <f t="shared" si="21"/>
        <v>0</v>
      </c>
    </row>
    <row r="70" spans="1:24" s="11" customFormat="1" ht="16.5" customHeight="1" thickBot="1">
      <c r="A70" s="51" t="s">
        <v>157</v>
      </c>
      <c r="B70" s="102" t="s">
        <v>96</v>
      </c>
      <c r="C70" s="103"/>
      <c r="D70" s="64" t="s">
        <v>139</v>
      </c>
      <c r="E70" s="54">
        <f t="shared" si="24"/>
        <v>22</v>
      </c>
      <c r="F70" s="54">
        <f t="shared" si="25"/>
        <v>56</v>
      </c>
      <c r="G70" s="63">
        <f t="shared" si="22"/>
        <v>56</v>
      </c>
      <c r="H70" s="53">
        <v>0</v>
      </c>
      <c r="I70" s="55">
        <f t="shared" si="23"/>
        <v>56</v>
      </c>
      <c r="J70" s="56">
        <v>36</v>
      </c>
      <c r="K70" s="53">
        <v>20</v>
      </c>
      <c r="L70" s="53">
        <v>0</v>
      </c>
      <c r="M70" s="53">
        <v>0</v>
      </c>
      <c r="N70" s="53">
        <v>0</v>
      </c>
      <c r="O70" s="53"/>
      <c r="P70" s="53"/>
      <c r="Q70" s="56"/>
      <c r="R70" s="56"/>
      <c r="S70" s="42"/>
      <c r="T70" s="42">
        <v>56</v>
      </c>
      <c r="U70" s="42"/>
      <c r="V70" s="42"/>
      <c r="W70" s="39">
        <f t="shared" si="9"/>
        <v>56</v>
      </c>
      <c r="X70" s="38">
        <f t="shared" si="21"/>
        <v>0</v>
      </c>
    </row>
    <row r="71" spans="1:24" s="11" customFormat="1" ht="16.5" customHeight="1" thickBot="1">
      <c r="A71" s="51" t="s">
        <v>156</v>
      </c>
      <c r="B71" s="102" t="s">
        <v>32</v>
      </c>
      <c r="C71" s="103"/>
      <c r="D71" s="64" t="s">
        <v>138</v>
      </c>
      <c r="E71" s="54">
        <f>ROUND(I71*0.4,0)</f>
        <v>14</v>
      </c>
      <c r="F71" s="54">
        <f>I71</f>
        <v>34</v>
      </c>
      <c r="G71" s="63">
        <f t="shared" si="22"/>
        <v>34</v>
      </c>
      <c r="H71" s="53">
        <v>0</v>
      </c>
      <c r="I71" s="55">
        <f t="shared" si="23"/>
        <v>34</v>
      </c>
      <c r="J71" s="56">
        <v>22</v>
      </c>
      <c r="K71" s="53">
        <v>12</v>
      </c>
      <c r="L71" s="53">
        <v>0</v>
      </c>
      <c r="M71" s="53">
        <v>0</v>
      </c>
      <c r="N71" s="53">
        <v>0</v>
      </c>
      <c r="O71" s="53"/>
      <c r="P71" s="53"/>
      <c r="Q71" s="56"/>
      <c r="R71" s="56">
        <v>34</v>
      </c>
      <c r="S71" s="42"/>
      <c r="T71" s="42"/>
      <c r="U71" s="42"/>
      <c r="V71" s="42"/>
      <c r="W71" s="39">
        <f>SUM(O71:V71)</f>
        <v>34</v>
      </c>
      <c r="X71" s="38">
        <f t="shared" si="21"/>
        <v>0</v>
      </c>
    </row>
    <row r="72" spans="1:24" s="11" customFormat="1" ht="16.5" customHeight="1" thickBot="1">
      <c r="A72" s="51" t="s">
        <v>155</v>
      </c>
      <c r="B72" s="102" t="s">
        <v>34</v>
      </c>
      <c r="C72" s="103"/>
      <c r="D72" s="64" t="s">
        <v>138</v>
      </c>
      <c r="E72" s="54">
        <f t="shared" si="24"/>
        <v>27</v>
      </c>
      <c r="F72" s="54">
        <f t="shared" si="25"/>
        <v>68</v>
      </c>
      <c r="G72" s="63">
        <f t="shared" si="22"/>
        <v>68</v>
      </c>
      <c r="H72" s="53">
        <v>0</v>
      </c>
      <c r="I72" s="55">
        <f t="shared" si="23"/>
        <v>68</v>
      </c>
      <c r="J72" s="56">
        <v>20</v>
      </c>
      <c r="K72" s="53">
        <v>48</v>
      </c>
      <c r="L72" s="53">
        <v>0</v>
      </c>
      <c r="M72" s="53">
        <v>0</v>
      </c>
      <c r="N72" s="53">
        <v>0</v>
      </c>
      <c r="O72" s="53"/>
      <c r="P72" s="53"/>
      <c r="Q72" s="56"/>
      <c r="R72" s="56">
        <v>68</v>
      </c>
      <c r="S72" s="42"/>
      <c r="T72" s="42"/>
      <c r="U72" s="42"/>
      <c r="V72" s="42"/>
      <c r="W72" s="39">
        <f t="shared" si="9"/>
        <v>68</v>
      </c>
      <c r="X72" s="38">
        <f t="shared" si="21"/>
        <v>0</v>
      </c>
    </row>
    <row r="73" spans="1:24" s="11" customFormat="1" ht="33.75" customHeight="1" thickBot="1">
      <c r="A73" s="51" t="s">
        <v>154</v>
      </c>
      <c r="B73" s="102" t="s">
        <v>142</v>
      </c>
      <c r="C73" s="103"/>
      <c r="D73" s="64" t="s">
        <v>139</v>
      </c>
      <c r="E73" s="54">
        <f t="shared" si="24"/>
        <v>14</v>
      </c>
      <c r="F73" s="54">
        <f t="shared" si="25"/>
        <v>36</v>
      </c>
      <c r="G73" s="63">
        <f t="shared" si="22"/>
        <v>36</v>
      </c>
      <c r="H73" s="53">
        <v>0</v>
      </c>
      <c r="I73" s="55">
        <f t="shared" si="23"/>
        <v>36</v>
      </c>
      <c r="J73" s="56">
        <v>12</v>
      </c>
      <c r="K73" s="53">
        <v>24</v>
      </c>
      <c r="L73" s="53">
        <v>0</v>
      </c>
      <c r="M73" s="53">
        <v>0</v>
      </c>
      <c r="N73" s="53">
        <v>0</v>
      </c>
      <c r="O73" s="53"/>
      <c r="P73" s="53"/>
      <c r="Q73" s="56"/>
      <c r="R73" s="56"/>
      <c r="S73" s="42"/>
      <c r="T73" s="42">
        <v>36</v>
      </c>
      <c r="U73" s="42"/>
      <c r="V73" s="42"/>
      <c r="W73" s="39">
        <f t="shared" si="9"/>
        <v>36</v>
      </c>
      <c r="X73" s="38">
        <f t="shared" si="21"/>
        <v>0</v>
      </c>
    </row>
    <row r="74" spans="1:24" s="11" customFormat="1" ht="16.5" thickBot="1">
      <c r="A74" s="82" t="s">
        <v>8</v>
      </c>
      <c r="B74" s="112" t="s">
        <v>9</v>
      </c>
      <c r="C74" s="113"/>
      <c r="D74" s="48"/>
      <c r="E74" s="48">
        <f aca="true" t="shared" si="26" ref="E74:V74">E75+E81+E88+E94</f>
        <v>995</v>
      </c>
      <c r="F74" s="48">
        <f t="shared" si="26"/>
        <v>2484</v>
      </c>
      <c r="G74" s="48">
        <f t="shared" si="26"/>
        <v>2700</v>
      </c>
      <c r="H74" s="48">
        <f t="shared" si="26"/>
        <v>86</v>
      </c>
      <c r="I74" s="48">
        <f t="shared" si="26"/>
        <v>2484</v>
      </c>
      <c r="J74" s="48">
        <f t="shared" si="26"/>
        <v>1010</v>
      </c>
      <c r="K74" s="48">
        <f t="shared" si="26"/>
        <v>714</v>
      </c>
      <c r="L74" s="48">
        <f t="shared" si="26"/>
        <v>40</v>
      </c>
      <c r="M74" s="48">
        <f t="shared" si="26"/>
        <v>32</v>
      </c>
      <c r="N74" s="48">
        <f t="shared" si="26"/>
        <v>68</v>
      </c>
      <c r="O74" s="48">
        <f t="shared" si="26"/>
        <v>0</v>
      </c>
      <c r="P74" s="48">
        <f t="shared" si="26"/>
        <v>0</v>
      </c>
      <c r="Q74" s="48">
        <f t="shared" si="26"/>
        <v>164</v>
      </c>
      <c r="R74" s="48">
        <f t="shared" si="26"/>
        <v>372</v>
      </c>
      <c r="S74" s="48">
        <f t="shared" si="26"/>
        <v>400</v>
      </c>
      <c r="T74" s="48">
        <f t="shared" si="26"/>
        <v>468</v>
      </c>
      <c r="U74" s="48">
        <f t="shared" si="26"/>
        <v>576</v>
      </c>
      <c r="V74" s="48">
        <f t="shared" si="26"/>
        <v>504</v>
      </c>
      <c r="W74" s="39">
        <f t="shared" si="9"/>
        <v>2484</v>
      </c>
      <c r="X74" s="38">
        <f t="shared" si="21"/>
        <v>0</v>
      </c>
    </row>
    <row r="75" spans="1:24" s="11" customFormat="1" ht="48.75" customHeight="1" thickBot="1">
      <c r="A75" s="51" t="s">
        <v>10</v>
      </c>
      <c r="B75" s="110" t="s">
        <v>102</v>
      </c>
      <c r="C75" s="111"/>
      <c r="D75" s="83" t="s">
        <v>158</v>
      </c>
      <c r="E75" s="85">
        <f>SUM(E76:E79)</f>
        <v>270</v>
      </c>
      <c r="F75" s="85">
        <f aca="true" t="shared" si="27" ref="F75:V75">SUM(F76:F79)</f>
        <v>674</v>
      </c>
      <c r="G75" s="85">
        <f>SUM(G76:G80)</f>
        <v>722</v>
      </c>
      <c r="H75" s="85">
        <f t="shared" si="27"/>
        <v>22</v>
      </c>
      <c r="I75" s="85">
        <f t="shared" si="27"/>
        <v>674</v>
      </c>
      <c r="J75" s="85">
        <f t="shared" si="27"/>
        <v>210</v>
      </c>
      <c r="K75" s="85">
        <f t="shared" si="27"/>
        <v>248</v>
      </c>
      <c r="L75" s="85">
        <f t="shared" si="27"/>
        <v>0</v>
      </c>
      <c r="M75" s="85">
        <f t="shared" si="27"/>
        <v>8</v>
      </c>
      <c r="N75" s="85">
        <f t="shared" si="27"/>
        <v>12</v>
      </c>
      <c r="O75" s="85">
        <f t="shared" si="27"/>
        <v>0</v>
      </c>
      <c r="P75" s="85">
        <f t="shared" si="27"/>
        <v>0</v>
      </c>
      <c r="Q75" s="85">
        <f t="shared" si="27"/>
        <v>164</v>
      </c>
      <c r="R75" s="85">
        <f t="shared" si="27"/>
        <v>218</v>
      </c>
      <c r="S75" s="85">
        <f t="shared" si="27"/>
        <v>292</v>
      </c>
      <c r="T75" s="85">
        <v>0</v>
      </c>
      <c r="U75" s="85">
        <f t="shared" si="27"/>
        <v>0</v>
      </c>
      <c r="V75" s="85">
        <f t="shared" si="27"/>
        <v>0</v>
      </c>
      <c r="W75" s="39">
        <f t="shared" si="9"/>
        <v>674</v>
      </c>
      <c r="X75" s="38">
        <f t="shared" si="21"/>
        <v>0</v>
      </c>
    </row>
    <row r="76" spans="1:24" s="11" customFormat="1" ht="33.75" customHeight="1" thickBot="1">
      <c r="A76" s="51" t="s">
        <v>11</v>
      </c>
      <c r="B76" s="102" t="s">
        <v>103</v>
      </c>
      <c r="C76" s="103"/>
      <c r="D76" s="64" t="s">
        <v>104</v>
      </c>
      <c r="E76" s="54">
        <f>ROUND(I76*0.4,0)</f>
        <v>107</v>
      </c>
      <c r="F76" s="54">
        <f>I76</f>
        <v>268</v>
      </c>
      <c r="G76" s="63">
        <f>H76+I76+M76+N76</f>
        <v>290</v>
      </c>
      <c r="H76" s="42">
        <v>12</v>
      </c>
      <c r="I76" s="55">
        <f>J76+K76+L76</f>
        <v>268</v>
      </c>
      <c r="J76" s="43">
        <v>102</v>
      </c>
      <c r="K76" s="42">
        <v>166</v>
      </c>
      <c r="L76" s="42">
        <v>0</v>
      </c>
      <c r="M76" s="42">
        <v>4</v>
      </c>
      <c r="N76" s="42">
        <v>6</v>
      </c>
      <c r="O76" s="42"/>
      <c r="P76" s="42"/>
      <c r="Q76" s="43">
        <v>132</v>
      </c>
      <c r="R76" s="43">
        <v>52</v>
      </c>
      <c r="S76" s="64">
        <v>84</v>
      </c>
      <c r="T76" s="64"/>
      <c r="U76" s="64"/>
      <c r="V76" s="64"/>
      <c r="W76" s="39">
        <f t="shared" si="9"/>
        <v>268</v>
      </c>
      <c r="X76" s="38">
        <f t="shared" si="21"/>
        <v>0</v>
      </c>
    </row>
    <row r="77" spans="1:24" s="11" customFormat="1" ht="33.75" customHeight="1" thickBot="1">
      <c r="A77" s="51" t="s">
        <v>12</v>
      </c>
      <c r="B77" s="102" t="s">
        <v>105</v>
      </c>
      <c r="C77" s="103"/>
      <c r="D77" s="64" t="s">
        <v>140</v>
      </c>
      <c r="E77" s="54">
        <f>ROUND(I77*0.4,0)</f>
        <v>76</v>
      </c>
      <c r="F77" s="54">
        <f>I77</f>
        <v>190</v>
      </c>
      <c r="G77" s="63">
        <f>H77+I77+M77+N77</f>
        <v>210</v>
      </c>
      <c r="H77" s="42">
        <v>10</v>
      </c>
      <c r="I77" s="55">
        <f>J77+K77+L77</f>
        <v>190</v>
      </c>
      <c r="J77" s="43">
        <v>108</v>
      </c>
      <c r="K77" s="42">
        <v>82</v>
      </c>
      <c r="L77" s="42">
        <v>0</v>
      </c>
      <c r="M77" s="77">
        <v>4</v>
      </c>
      <c r="N77" s="77">
        <v>6</v>
      </c>
      <c r="O77" s="42"/>
      <c r="P77" s="42"/>
      <c r="Q77" s="43">
        <v>32</v>
      </c>
      <c r="R77" s="43">
        <v>94</v>
      </c>
      <c r="S77" s="64">
        <v>64</v>
      </c>
      <c r="T77" s="64"/>
      <c r="U77" s="64"/>
      <c r="V77" s="64"/>
      <c r="W77" s="39">
        <f t="shared" si="9"/>
        <v>190</v>
      </c>
      <c r="X77" s="38">
        <f t="shared" si="21"/>
        <v>0</v>
      </c>
    </row>
    <row r="78" spans="1:24" s="11" customFormat="1" ht="16.5" customHeight="1" thickBot="1">
      <c r="A78" s="51" t="s">
        <v>13</v>
      </c>
      <c r="B78" s="102" t="s">
        <v>22</v>
      </c>
      <c r="C78" s="103"/>
      <c r="D78" s="64" t="s">
        <v>140</v>
      </c>
      <c r="E78" s="54">
        <f>ROUND(I78*0.4,0)</f>
        <v>58</v>
      </c>
      <c r="F78" s="54">
        <f>I78</f>
        <v>144</v>
      </c>
      <c r="G78" s="63">
        <f>H78+I78+M78+N78</f>
        <v>144</v>
      </c>
      <c r="H78" s="64">
        <v>0</v>
      </c>
      <c r="I78" s="84">
        <v>144</v>
      </c>
      <c r="J78" s="43"/>
      <c r="K78" s="64"/>
      <c r="L78" s="64"/>
      <c r="M78" s="64"/>
      <c r="N78" s="64"/>
      <c r="O78" s="42"/>
      <c r="P78" s="42"/>
      <c r="Q78" s="43"/>
      <c r="R78" s="43">
        <v>72</v>
      </c>
      <c r="S78" s="64">
        <v>72</v>
      </c>
      <c r="T78" s="64"/>
      <c r="U78" s="64"/>
      <c r="V78" s="64"/>
      <c r="W78" s="39">
        <f t="shared" si="9"/>
        <v>144</v>
      </c>
      <c r="X78" s="38">
        <f t="shared" si="21"/>
        <v>0</v>
      </c>
    </row>
    <row r="79" spans="1:24" s="11" customFormat="1" ht="16.5" customHeight="1" thickBot="1">
      <c r="A79" s="51" t="s">
        <v>14</v>
      </c>
      <c r="B79" s="102" t="s">
        <v>23</v>
      </c>
      <c r="C79" s="103"/>
      <c r="D79" s="64" t="s">
        <v>140</v>
      </c>
      <c r="E79" s="54">
        <f>ROUND(I79*0.4,0)</f>
        <v>29</v>
      </c>
      <c r="F79" s="54">
        <f>I79</f>
        <v>72</v>
      </c>
      <c r="G79" s="63">
        <f>H79+I79+M79+N79</f>
        <v>72</v>
      </c>
      <c r="H79" s="64">
        <v>0</v>
      </c>
      <c r="I79" s="84">
        <v>72</v>
      </c>
      <c r="J79" s="56"/>
      <c r="K79" s="64"/>
      <c r="L79" s="64"/>
      <c r="M79" s="64"/>
      <c r="N79" s="64"/>
      <c r="O79" s="64"/>
      <c r="P79" s="64"/>
      <c r="Q79" s="56"/>
      <c r="R79" s="56"/>
      <c r="S79" s="64">
        <v>72</v>
      </c>
      <c r="T79" s="64"/>
      <c r="U79" s="64"/>
      <c r="V79" s="64"/>
      <c r="W79" s="39">
        <f t="shared" si="9"/>
        <v>72</v>
      </c>
      <c r="X79" s="38">
        <f t="shared" si="21"/>
        <v>0</v>
      </c>
    </row>
    <row r="80" spans="1:24" s="11" customFormat="1" ht="16.5" customHeight="1" thickBot="1">
      <c r="A80" s="51" t="s">
        <v>10</v>
      </c>
      <c r="B80" s="102" t="s">
        <v>159</v>
      </c>
      <c r="C80" s="103"/>
      <c r="D80" s="64" t="s">
        <v>104</v>
      </c>
      <c r="E80" s="54"/>
      <c r="F80" s="54"/>
      <c r="G80" s="63">
        <v>6</v>
      </c>
      <c r="H80" s="64"/>
      <c r="I80" s="84"/>
      <c r="J80" s="56"/>
      <c r="K80" s="64"/>
      <c r="L80" s="64"/>
      <c r="M80" s="64"/>
      <c r="N80" s="64"/>
      <c r="O80" s="64"/>
      <c r="P80" s="64"/>
      <c r="Q80" s="56"/>
      <c r="R80" s="56"/>
      <c r="S80" s="64"/>
      <c r="T80" s="64"/>
      <c r="U80" s="64"/>
      <c r="V80" s="64"/>
      <c r="W80" s="39"/>
      <c r="X80" s="38"/>
    </row>
    <row r="81" spans="1:24" s="11" customFormat="1" ht="16.5" customHeight="1" thickBot="1">
      <c r="A81" s="51" t="s">
        <v>35</v>
      </c>
      <c r="B81" s="110" t="s">
        <v>106</v>
      </c>
      <c r="C81" s="111"/>
      <c r="D81" s="86" t="s">
        <v>111</v>
      </c>
      <c r="E81" s="83">
        <f>SUM(E82:E86)</f>
        <v>234</v>
      </c>
      <c r="F81" s="83">
        <f aca="true" t="shared" si="28" ref="F81:V81">SUM(F82:F86)</f>
        <v>584</v>
      </c>
      <c r="G81" s="83">
        <f>SUM(G82:G87)</f>
        <v>630</v>
      </c>
      <c r="H81" s="83">
        <f t="shared" si="28"/>
        <v>20</v>
      </c>
      <c r="I81" s="83">
        <f t="shared" si="28"/>
        <v>584</v>
      </c>
      <c r="J81" s="83">
        <f t="shared" si="28"/>
        <v>310</v>
      </c>
      <c r="K81" s="83">
        <f t="shared" si="28"/>
        <v>74</v>
      </c>
      <c r="L81" s="83">
        <f t="shared" si="28"/>
        <v>20</v>
      </c>
      <c r="M81" s="83">
        <f t="shared" si="28"/>
        <v>8</v>
      </c>
      <c r="N81" s="83">
        <f t="shared" si="28"/>
        <v>12</v>
      </c>
      <c r="O81" s="83">
        <f t="shared" si="28"/>
        <v>0</v>
      </c>
      <c r="P81" s="83">
        <f t="shared" si="28"/>
        <v>0</v>
      </c>
      <c r="Q81" s="83">
        <f t="shared" si="28"/>
        <v>0</v>
      </c>
      <c r="R81" s="83">
        <f t="shared" si="28"/>
        <v>0</v>
      </c>
      <c r="S81" s="83">
        <f t="shared" si="28"/>
        <v>0</v>
      </c>
      <c r="T81" s="83">
        <f t="shared" si="28"/>
        <v>0</v>
      </c>
      <c r="U81" s="83">
        <f t="shared" si="28"/>
        <v>297</v>
      </c>
      <c r="V81" s="83">
        <f t="shared" si="28"/>
        <v>287</v>
      </c>
      <c r="W81" s="39">
        <f t="shared" si="9"/>
        <v>584</v>
      </c>
      <c r="X81" s="38">
        <f aca="true" t="shared" si="29" ref="X81:X86">I81-W81</f>
        <v>0</v>
      </c>
    </row>
    <row r="82" spans="1:24" s="11" customFormat="1" ht="30.75" customHeight="1" thickBot="1">
      <c r="A82" s="51" t="s">
        <v>36</v>
      </c>
      <c r="B82" s="102" t="s">
        <v>107</v>
      </c>
      <c r="C82" s="103"/>
      <c r="D82" s="64" t="s">
        <v>112</v>
      </c>
      <c r="E82" s="54">
        <f>ROUND(I82*0.4,0)</f>
        <v>82</v>
      </c>
      <c r="F82" s="54">
        <f>I82</f>
        <v>204</v>
      </c>
      <c r="G82" s="63">
        <f>H82+I82+M82+N82</f>
        <v>226</v>
      </c>
      <c r="H82" s="64">
        <v>12</v>
      </c>
      <c r="I82" s="55">
        <f>J82+K82+L82</f>
        <v>204</v>
      </c>
      <c r="J82" s="43">
        <v>162</v>
      </c>
      <c r="K82" s="42">
        <v>42</v>
      </c>
      <c r="L82" s="42">
        <v>0</v>
      </c>
      <c r="M82" s="42">
        <v>4</v>
      </c>
      <c r="N82" s="77">
        <v>6</v>
      </c>
      <c r="O82" s="64"/>
      <c r="P82" s="64"/>
      <c r="Q82" s="56"/>
      <c r="R82" s="43"/>
      <c r="S82" s="42"/>
      <c r="T82" s="42"/>
      <c r="U82" s="42">
        <v>111</v>
      </c>
      <c r="V82" s="42">
        <v>93</v>
      </c>
      <c r="W82" s="39">
        <f t="shared" si="9"/>
        <v>204</v>
      </c>
      <c r="X82" s="38">
        <f t="shared" si="29"/>
        <v>0</v>
      </c>
    </row>
    <row r="83" spans="1:24" s="11" customFormat="1" ht="16.5" customHeight="1" thickBot="1">
      <c r="A83" s="51" t="s">
        <v>46</v>
      </c>
      <c r="B83" s="102" t="s">
        <v>108</v>
      </c>
      <c r="C83" s="103"/>
      <c r="D83" s="64" t="s">
        <v>112</v>
      </c>
      <c r="E83" s="54">
        <f>ROUND(I83*0.4,0)</f>
        <v>52</v>
      </c>
      <c r="F83" s="54">
        <f>I83</f>
        <v>130</v>
      </c>
      <c r="G83" s="63">
        <f>H83+I83+M83+N83</f>
        <v>148</v>
      </c>
      <c r="H83" s="64">
        <v>8</v>
      </c>
      <c r="I83" s="55">
        <f>J83+K83+L83</f>
        <v>130</v>
      </c>
      <c r="J83" s="43">
        <v>88</v>
      </c>
      <c r="K83" s="42">
        <v>22</v>
      </c>
      <c r="L83" s="42">
        <v>20</v>
      </c>
      <c r="M83" s="42">
        <v>4</v>
      </c>
      <c r="N83" s="77">
        <v>6</v>
      </c>
      <c r="O83" s="64"/>
      <c r="P83" s="64"/>
      <c r="Q83" s="56"/>
      <c r="R83" s="43"/>
      <c r="S83" s="42"/>
      <c r="T83" s="42"/>
      <c r="U83" s="42">
        <v>80</v>
      </c>
      <c r="V83" s="42">
        <v>50</v>
      </c>
      <c r="W83" s="39">
        <f>SUM(O83:V83)</f>
        <v>130</v>
      </c>
      <c r="X83" s="38">
        <f t="shared" si="29"/>
        <v>0</v>
      </c>
    </row>
    <row r="84" spans="1:24" s="11" customFormat="1" ht="16.5" customHeight="1" thickBot="1">
      <c r="A84" s="51" t="s">
        <v>109</v>
      </c>
      <c r="B84" s="102" t="s">
        <v>165</v>
      </c>
      <c r="C84" s="103"/>
      <c r="D84" s="64" t="s">
        <v>163</v>
      </c>
      <c r="E84" s="54">
        <f>ROUND(I84*0.4,0)</f>
        <v>28</v>
      </c>
      <c r="F84" s="54">
        <f>I84</f>
        <v>70</v>
      </c>
      <c r="G84" s="63">
        <f>H84+I84+M84+N84</f>
        <v>70</v>
      </c>
      <c r="H84" s="64">
        <v>0</v>
      </c>
      <c r="I84" s="55">
        <f>J84+K84+L84</f>
        <v>70</v>
      </c>
      <c r="J84" s="43">
        <v>60</v>
      </c>
      <c r="K84" s="42">
        <v>10</v>
      </c>
      <c r="L84" s="42">
        <v>0</v>
      </c>
      <c r="M84" s="42">
        <v>0</v>
      </c>
      <c r="N84" s="42">
        <v>0</v>
      </c>
      <c r="O84" s="64"/>
      <c r="P84" s="64"/>
      <c r="Q84" s="56"/>
      <c r="R84" s="43"/>
      <c r="S84" s="42"/>
      <c r="T84" s="42"/>
      <c r="U84" s="42">
        <v>70</v>
      </c>
      <c r="V84" s="42"/>
      <c r="W84" s="39">
        <f t="shared" si="9"/>
        <v>70</v>
      </c>
      <c r="X84" s="38">
        <f t="shared" si="29"/>
        <v>0</v>
      </c>
    </row>
    <row r="85" spans="1:24" s="11" customFormat="1" ht="16.5" customHeight="1" thickBot="1">
      <c r="A85" s="51" t="s">
        <v>37</v>
      </c>
      <c r="B85" s="102" t="s">
        <v>22</v>
      </c>
      <c r="C85" s="103"/>
      <c r="D85" s="64" t="s">
        <v>162</v>
      </c>
      <c r="E85" s="54">
        <f>ROUND(I85*0.4,0)</f>
        <v>43</v>
      </c>
      <c r="F85" s="54">
        <f>I85</f>
        <v>108</v>
      </c>
      <c r="G85" s="63">
        <f>H85+I85+M85+N85</f>
        <v>108</v>
      </c>
      <c r="H85" s="64">
        <v>0</v>
      </c>
      <c r="I85" s="84">
        <v>108</v>
      </c>
      <c r="J85" s="43"/>
      <c r="K85" s="42"/>
      <c r="L85" s="42"/>
      <c r="M85" s="42"/>
      <c r="N85" s="42"/>
      <c r="O85" s="64"/>
      <c r="P85" s="64"/>
      <c r="Q85" s="56"/>
      <c r="R85" s="43"/>
      <c r="S85" s="42"/>
      <c r="T85" s="42"/>
      <c r="U85" s="42">
        <v>36</v>
      </c>
      <c r="V85" s="42">
        <v>72</v>
      </c>
      <c r="W85" s="39">
        <f>SUM(O85:V85)</f>
        <v>108</v>
      </c>
      <c r="X85" s="38">
        <f t="shared" si="29"/>
        <v>0</v>
      </c>
    </row>
    <row r="86" spans="1:24" s="11" customFormat="1" ht="16.5" customHeight="1" thickBot="1">
      <c r="A86" s="51" t="s">
        <v>110</v>
      </c>
      <c r="B86" s="102" t="s">
        <v>23</v>
      </c>
      <c r="C86" s="103"/>
      <c r="D86" s="64" t="s">
        <v>162</v>
      </c>
      <c r="E86" s="54">
        <f>ROUND(I86*0.4,0)</f>
        <v>29</v>
      </c>
      <c r="F86" s="54">
        <f>I86</f>
        <v>72</v>
      </c>
      <c r="G86" s="63">
        <f>H86+I86+M86+N86</f>
        <v>72</v>
      </c>
      <c r="H86" s="64">
        <v>0</v>
      </c>
      <c r="I86" s="84">
        <v>72</v>
      </c>
      <c r="J86" s="43"/>
      <c r="K86" s="42"/>
      <c r="L86" s="42"/>
      <c r="M86" s="42"/>
      <c r="N86" s="42"/>
      <c r="O86" s="64"/>
      <c r="P86" s="64"/>
      <c r="Q86" s="56"/>
      <c r="R86" s="43"/>
      <c r="S86" s="42"/>
      <c r="T86" s="42"/>
      <c r="U86" s="42"/>
      <c r="V86" s="42">
        <v>72</v>
      </c>
      <c r="W86" s="39">
        <f t="shared" si="9"/>
        <v>72</v>
      </c>
      <c r="X86" s="38">
        <f t="shared" si="29"/>
        <v>0</v>
      </c>
    </row>
    <row r="87" spans="1:24" s="11" customFormat="1" ht="16.5" customHeight="1" thickBot="1">
      <c r="A87" s="51" t="s">
        <v>35</v>
      </c>
      <c r="B87" s="102" t="s">
        <v>159</v>
      </c>
      <c r="C87" s="103"/>
      <c r="D87" s="64" t="s">
        <v>112</v>
      </c>
      <c r="E87" s="54"/>
      <c r="F87" s="54"/>
      <c r="G87" s="63">
        <v>6</v>
      </c>
      <c r="H87" s="64"/>
      <c r="I87" s="84"/>
      <c r="J87" s="43"/>
      <c r="K87" s="42"/>
      <c r="L87" s="42"/>
      <c r="M87" s="42"/>
      <c r="N87" s="42"/>
      <c r="O87" s="64"/>
      <c r="P87" s="64"/>
      <c r="Q87" s="56"/>
      <c r="R87" s="43"/>
      <c r="S87" s="42"/>
      <c r="T87" s="42"/>
      <c r="U87" s="42"/>
      <c r="V87" s="42"/>
      <c r="W87" s="39"/>
      <c r="X87" s="38"/>
    </row>
    <row r="88" spans="1:24" s="11" customFormat="1" ht="33" customHeight="1" thickBot="1">
      <c r="A88" s="51" t="s">
        <v>38</v>
      </c>
      <c r="B88" s="110" t="s">
        <v>113</v>
      </c>
      <c r="C88" s="111"/>
      <c r="D88" s="86" t="s">
        <v>116</v>
      </c>
      <c r="E88" s="83">
        <f>SUM(E89:E92)</f>
        <v>216</v>
      </c>
      <c r="F88" s="83">
        <f aca="true" t="shared" si="30" ref="F88:V88">SUM(F89:F92)</f>
        <v>539</v>
      </c>
      <c r="G88" s="83">
        <f>SUM(G89:G93)</f>
        <v>585</v>
      </c>
      <c r="H88" s="83">
        <f t="shared" si="30"/>
        <v>20</v>
      </c>
      <c r="I88" s="83">
        <f t="shared" si="30"/>
        <v>539</v>
      </c>
      <c r="J88" s="83">
        <f t="shared" si="30"/>
        <v>209</v>
      </c>
      <c r="K88" s="83">
        <f t="shared" si="30"/>
        <v>130</v>
      </c>
      <c r="L88" s="83">
        <f t="shared" si="30"/>
        <v>20</v>
      </c>
      <c r="M88" s="83">
        <f t="shared" si="30"/>
        <v>8</v>
      </c>
      <c r="N88" s="83">
        <f t="shared" si="30"/>
        <v>12</v>
      </c>
      <c r="O88" s="83">
        <f t="shared" si="30"/>
        <v>0</v>
      </c>
      <c r="P88" s="83">
        <f t="shared" si="30"/>
        <v>0</v>
      </c>
      <c r="Q88" s="83">
        <f t="shared" si="30"/>
        <v>0</v>
      </c>
      <c r="R88" s="83">
        <f t="shared" si="30"/>
        <v>86</v>
      </c>
      <c r="S88" s="83">
        <f t="shared" si="30"/>
        <v>56</v>
      </c>
      <c r="T88" s="83">
        <f>SUM(T89:T92)</f>
        <v>223</v>
      </c>
      <c r="U88" s="83">
        <f t="shared" si="30"/>
        <v>174</v>
      </c>
      <c r="V88" s="83">
        <f t="shared" si="30"/>
        <v>0</v>
      </c>
      <c r="W88" s="39">
        <f>SUM(O88:V88)</f>
        <v>539</v>
      </c>
      <c r="X88" s="38">
        <f>I88-W88</f>
        <v>0</v>
      </c>
    </row>
    <row r="89" spans="1:24" s="11" customFormat="1" ht="33" customHeight="1" thickBot="1">
      <c r="A89" s="51" t="s">
        <v>39</v>
      </c>
      <c r="B89" s="102" t="s">
        <v>114</v>
      </c>
      <c r="C89" s="103"/>
      <c r="D89" s="64" t="s">
        <v>160</v>
      </c>
      <c r="E89" s="54">
        <f>ROUND(I89*0.4,0)</f>
        <v>96</v>
      </c>
      <c r="F89" s="54">
        <f>I89</f>
        <v>239</v>
      </c>
      <c r="G89" s="63">
        <f>H89+I89+M89+N89</f>
        <v>261</v>
      </c>
      <c r="H89" s="64">
        <v>12</v>
      </c>
      <c r="I89" s="55">
        <f>J89+K89+L89</f>
        <v>239</v>
      </c>
      <c r="J89" s="43">
        <v>139</v>
      </c>
      <c r="K89" s="42">
        <v>80</v>
      </c>
      <c r="L89" s="42">
        <v>20</v>
      </c>
      <c r="M89" s="77">
        <v>4</v>
      </c>
      <c r="N89" s="77">
        <v>6</v>
      </c>
      <c r="O89" s="42"/>
      <c r="P89" s="42"/>
      <c r="Q89" s="43"/>
      <c r="R89" s="43">
        <v>86</v>
      </c>
      <c r="S89" s="87">
        <v>56</v>
      </c>
      <c r="T89" s="42">
        <v>97</v>
      </c>
      <c r="U89" s="87"/>
      <c r="V89" s="42"/>
      <c r="W89" s="39">
        <f>SUM(O89:V89)</f>
        <v>239</v>
      </c>
      <c r="X89" s="38">
        <f>I89-W89</f>
        <v>0</v>
      </c>
    </row>
    <row r="90" spans="1:24" s="11" customFormat="1" ht="16.5" customHeight="1" thickBot="1">
      <c r="A90" s="51" t="s">
        <v>40</v>
      </c>
      <c r="B90" s="102" t="s">
        <v>115</v>
      </c>
      <c r="C90" s="103"/>
      <c r="D90" s="64" t="s">
        <v>161</v>
      </c>
      <c r="E90" s="54">
        <f>ROUND(I90*0.4,0)</f>
        <v>48</v>
      </c>
      <c r="F90" s="54">
        <f>I90</f>
        <v>120</v>
      </c>
      <c r="G90" s="63">
        <f>H90+I90+M90+N90</f>
        <v>138</v>
      </c>
      <c r="H90" s="64">
        <v>8</v>
      </c>
      <c r="I90" s="55">
        <f>J90+K90+L90</f>
        <v>120</v>
      </c>
      <c r="J90" s="43">
        <v>70</v>
      </c>
      <c r="K90" s="42">
        <v>50</v>
      </c>
      <c r="L90" s="42">
        <v>0</v>
      </c>
      <c r="M90" s="42">
        <v>4</v>
      </c>
      <c r="N90" s="42">
        <v>6</v>
      </c>
      <c r="O90" s="42"/>
      <c r="P90" s="42"/>
      <c r="Q90" s="43"/>
      <c r="R90" s="43"/>
      <c r="S90" s="87"/>
      <c r="T90" s="42">
        <v>54</v>
      </c>
      <c r="U90" s="87">
        <v>66</v>
      </c>
      <c r="V90" s="42"/>
      <c r="W90" s="39">
        <f>SUM(O90:V90)</f>
        <v>120</v>
      </c>
      <c r="X90" s="38">
        <f>I90-W90</f>
        <v>0</v>
      </c>
    </row>
    <row r="91" spans="1:24" s="11" customFormat="1" ht="16.5" thickBot="1">
      <c r="A91" s="51" t="s">
        <v>41</v>
      </c>
      <c r="B91" s="102" t="s">
        <v>22</v>
      </c>
      <c r="C91" s="103"/>
      <c r="D91" s="64" t="s">
        <v>163</v>
      </c>
      <c r="E91" s="54">
        <f>ROUND(I91*0.4,0)</f>
        <v>58</v>
      </c>
      <c r="F91" s="54">
        <f>I91</f>
        <v>144</v>
      </c>
      <c r="G91" s="63">
        <f>H91+I91+M91+N91</f>
        <v>144</v>
      </c>
      <c r="H91" s="64">
        <v>0</v>
      </c>
      <c r="I91" s="84">
        <v>144</v>
      </c>
      <c r="J91" s="56"/>
      <c r="K91" s="64"/>
      <c r="L91" s="64"/>
      <c r="M91" s="64"/>
      <c r="N91" s="64"/>
      <c r="O91" s="42"/>
      <c r="P91" s="42"/>
      <c r="Q91" s="43"/>
      <c r="R91" s="43"/>
      <c r="S91" s="87"/>
      <c r="T91" s="42">
        <v>72</v>
      </c>
      <c r="U91" s="87">
        <v>72</v>
      </c>
      <c r="V91" s="42"/>
      <c r="W91" s="39">
        <f>SUM(O91:V91)</f>
        <v>144</v>
      </c>
      <c r="X91" s="38">
        <f>I91-W91</f>
        <v>0</v>
      </c>
    </row>
    <row r="92" spans="1:24" s="11" customFormat="1" ht="16.5" thickBot="1">
      <c r="A92" s="51" t="s">
        <v>42</v>
      </c>
      <c r="B92" s="102" t="s">
        <v>23</v>
      </c>
      <c r="C92" s="103"/>
      <c r="D92" s="64" t="s">
        <v>163</v>
      </c>
      <c r="E92" s="54">
        <f>ROUND(I92*0.4,0)</f>
        <v>14</v>
      </c>
      <c r="F92" s="54">
        <f>I92</f>
        <v>36</v>
      </c>
      <c r="G92" s="63">
        <f>H92+I92+M92+N92</f>
        <v>36</v>
      </c>
      <c r="H92" s="64">
        <v>0</v>
      </c>
      <c r="I92" s="84">
        <v>36</v>
      </c>
      <c r="J92" s="56"/>
      <c r="K92" s="64"/>
      <c r="L92" s="64"/>
      <c r="M92" s="64"/>
      <c r="N92" s="64"/>
      <c r="O92" s="42"/>
      <c r="P92" s="42"/>
      <c r="Q92" s="43"/>
      <c r="R92" s="43"/>
      <c r="S92" s="42"/>
      <c r="T92" s="42"/>
      <c r="U92" s="42">
        <v>36</v>
      </c>
      <c r="V92" s="42"/>
      <c r="W92" s="39">
        <f>SUM(O92:V92)</f>
        <v>36</v>
      </c>
      <c r="X92" s="38">
        <f>I92-W92</f>
        <v>0</v>
      </c>
    </row>
    <row r="93" spans="1:24" s="11" customFormat="1" ht="16.5" thickBot="1">
      <c r="A93" s="51" t="s">
        <v>118</v>
      </c>
      <c r="B93" s="102" t="s">
        <v>159</v>
      </c>
      <c r="C93" s="103"/>
      <c r="D93" s="64" t="s">
        <v>161</v>
      </c>
      <c r="E93" s="54"/>
      <c r="F93" s="54"/>
      <c r="G93" s="63">
        <v>6</v>
      </c>
      <c r="H93" s="64"/>
      <c r="I93" s="84"/>
      <c r="J93" s="56"/>
      <c r="K93" s="64"/>
      <c r="L93" s="64"/>
      <c r="M93" s="64"/>
      <c r="N93" s="64"/>
      <c r="O93" s="42"/>
      <c r="P93" s="42"/>
      <c r="Q93" s="43"/>
      <c r="R93" s="43"/>
      <c r="S93" s="42"/>
      <c r="T93" s="42"/>
      <c r="U93" s="42"/>
      <c r="V93" s="42"/>
      <c r="W93" s="39"/>
      <c r="X93" s="38"/>
    </row>
    <row r="94" spans="1:24" s="11" customFormat="1" ht="86.25" customHeight="1" thickBot="1">
      <c r="A94" s="51" t="s">
        <v>118</v>
      </c>
      <c r="B94" s="110" t="s">
        <v>117</v>
      </c>
      <c r="C94" s="111"/>
      <c r="D94" s="86"/>
      <c r="E94" s="83">
        <f>SUM(E95:E98)</f>
        <v>275</v>
      </c>
      <c r="F94" s="83">
        <f aca="true" t="shared" si="31" ref="F94:V94">SUM(F95:F98)</f>
        <v>687</v>
      </c>
      <c r="G94" s="83">
        <f>SUM(G95:G99)</f>
        <v>763</v>
      </c>
      <c r="H94" s="83">
        <f t="shared" si="31"/>
        <v>24</v>
      </c>
      <c r="I94" s="83">
        <f t="shared" si="31"/>
        <v>687</v>
      </c>
      <c r="J94" s="83">
        <f t="shared" si="31"/>
        <v>281</v>
      </c>
      <c r="K94" s="83">
        <f t="shared" si="31"/>
        <v>262</v>
      </c>
      <c r="L94" s="83">
        <f t="shared" si="31"/>
        <v>0</v>
      </c>
      <c r="M94" s="83">
        <f t="shared" si="31"/>
        <v>8</v>
      </c>
      <c r="N94" s="83">
        <f t="shared" si="31"/>
        <v>32</v>
      </c>
      <c r="O94" s="83">
        <f t="shared" si="31"/>
        <v>0</v>
      </c>
      <c r="P94" s="83">
        <f t="shared" si="31"/>
        <v>0</v>
      </c>
      <c r="Q94" s="83">
        <f t="shared" si="31"/>
        <v>0</v>
      </c>
      <c r="R94" s="83">
        <f t="shared" si="31"/>
        <v>68</v>
      </c>
      <c r="S94" s="83">
        <f t="shared" si="31"/>
        <v>52</v>
      </c>
      <c r="T94" s="83">
        <f t="shared" si="31"/>
        <v>245</v>
      </c>
      <c r="U94" s="83">
        <f t="shared" si="31"/>
        <v>105</v>
      </c>
      <c r="V94" s="83">
        <f t="shared" si="31"/>
        <v>217</v>
      </c>
      <c r="W94" s="39">
        <f t="shared" si="9"/>
        <v>687</v>
      </c>
      <c r="X94" s="38">
        <f>I94-W94</f>
        <v>0</v>
      </c>
    </row>
    <row r="95" spans="1:24" s="11" customFormat="1" ht="33" customHeight="1" thickBot="1">
      <c r="A95" s="51" t="s">
        <v>119</v>
      </c>
      <c r="B95" s="102" t="s">
        <v>123</v>
      </c>
      <c r="C95" s="103"/>
      <c r="D95" s="64" t="s">
        <v>160</v>
      </c>
      <c r="E95" s="54">
        <f>ROUND(I95*0.4,0)</f>
        <v>88</v>
      </c>
      <c r="F95" s="54">
        <f>I95</f>
        <v>220</v>
      </c>
      <c r="G95" s="63">
        <f>H95+I95+M95+N95</f>
        <v>244</v>
      </c>
      <c r="H95" s="64">
        <v>14</v>
      </c>
      <c r="I95" s="55">
        <f>J95+K95+L95</f>
        <v>220</v>
      </c>
      <c r="J95" s="43">
        <v>174</v>
      </c>
      <c r="K95" s="43">
        <v>46</v>
      </c>
      <c r="L95" s="43">
        <v>0</v>
      </c>
      <c r="M95" s="43">
        <v>4</v>
      </c>
      <c r="N95" s="43">
        <v>6</v>
      </c>
      <c r="O95" s="43"/>
      <c r="P95" s="43"/>
      <c r="Q95" s="43"/>
      <c r="R95" s="43">
        <v>68</v>
      </c>
      <c r="S95" s="43">
        <v>52</v>
      </c>
      <c r="T95" s="43">
        <v>100</v>
      </c>
      <c r="U95" s="43"/>
      <c r="V95" s="43"/>
      <c r="W95" s="39">
        <f t="shared" si="9"/>
        <v>220</v>
      </c>
      <c r="X95" s="38">
        <f>I95-W95</f>
        <v>0</v>
      </c>
    </row>
    <row r="96" spans="1:24" s="11" customFormat="1" ht="33" customHeight="1" thickBot="1">
      <c r="A96" s="51" t="s">
        <v>120</v>
      </c>
      <c r="B96" s="102" t="s">
        <v>124</v>
      </c>
      <c r="C96" s="103"/>
      <c r="D96" s="64" t="s">
        <v>161</v>
      </c>
      <c r="E96" s="54">
        <f>ROUND(I96*0.4,0)</f>
        <v>65</v>
      </c>
      <c r="F96" s="54">
        <f>I96</f>
        <v>163</v>
      </c>
      <c r="G96" s="63">
        <f>H96+I96+M96+N96</f>
        <v>183</v>
      </c>
      <c r="H96" s="64">
        <v>10</v>
      </c>
      <c r="I96" s="55">
        <f>J96+K96+L96</f>
        <v>163</v>
      </c>
      <c r="J96" s="43">
        <v>107</v>
      </c>
      <c r="K96" s="43">
        <v>56</v>
      </c>
      <c r="L96" s="43">
        <v>0</v>
      </c>
      <c r="M96" s="43">
        <v>4</v>
      </c>
      <c r="N96" s="43">
        <v>6</v>
      </c>
      <c r="O96" s="43"/>
      <c r="P96" s="43"/>
      <c r="Q96" s="43"/>
      <c r="R96" s="43"/>
      <c r="S96" s="43"/>
      <c r="T96" s="43">
        <v>115</v>
      </c>
      <c r="U96" s="43">
        <v>48</v>
      </c>
      <c r="V96" s="43"/>
      <c r="W96" s="39">
        <f t="shared" si="9"/>
        <v>163</v>
      </c>
      <c r="X96" s="38">
        <f>I96-W96</f>
        <v>0</v>
      </c>
    </row>
    <row r="97" spans="1:24" s="11" customFormat="1" ht="16.5" thickBot="1">
      <c r="A97" s="51" t="s">
        <v>121</v>
      </c>
      <c r="B97" s="102" t="s">
        <v>22</v>
      </c>
      <c r="C97" s="103"/>
      <c r="D97" s="64" t="s">
        <v>162</v>
      </c>
      <c r="E97" s="54">
        <f>ROUND(I97*0.4,0)</f>
        <v>64</v>
      </c>
      <c r="F97" s="54">
        <f>I97</f>
        <v>160</v>
      </c>
      <c r="G97" s="63">
        <f>H97+I97+M97+N97</f>
        <v>180</v>
      </c>
      <c r="H97" s="64">
        <v>0</v>
      </c>
      <c r="I97" s="84">
        <v>160</v>
      </c>
      <c r="J97" s="56"/>
      <c r="K97" s="56">
        <v>160</v>
      </c>
      <c r="L97" s="56"/>
      <c r="M97" s="56"/>
      <c r="N97" s="56">
        <v>20</v>
      </c>
      <c r="O97" s="43"/>
      <c r="P97" s="43"/>
      <c r="Q97" s="43"/>
      <c r="R97" s="43"/>
      <c r="S97" s="43"/>
      <c r="T97" s="43">
        <v>30</v>
      </c>
      <c r="U97" s="43">
        <v>57</v>
      </c>
      <c r="V97" s="43">
        <v>73</v>
      </c>
      <c r="W97" s="39">
        <f t="shared" si="9"/>
        <v>160</v>
      </c>
      <c r="X97" s="38">
        <f>I97-W97</f>
        <v>0</v>
      </c>
    </row>
    <row r="98" spans="1:24" s="11" customFormat="1" ht="16.5" thickBot="1">
      <c r="A98" s="51" t="s">
        <v>122</v>
      </c>
      <c r="B98" s="102" t="s">
        <v>23</v>
      </c>
      <c r="C98" s="103"/>
      <c r="D98" s="64" t="s">
        <v>162</v>
      </c>
      <c r="E98" s="54">
        <f>ROUND(I98*0.4,0)</f>
        <v>58</v>
      </c>
      <c r="F98" s="54">
        <f>I98</f>
        <v>144</v>
      </c>
      <c r="G98" s="63">
        <f>H98+I98+M98+N98</f>
        <v>144</v>
      </c>
      <c r="H98" s="64">
        <v>0</v>
      </c>
      <c r="I98" s="84">
        <v>144</v>
      </c>
      <c r="J98" s="56"/>
      <c r="K98" s="56"/>
      <c r="L98" s="56"/>
      <c r="M98" s="56"/>
      <c r="N98" s="56"/>
      <c r="O98" s="43"/>
      <c r="P98" s="43"/>
      <c r="Q98" s="43"/>
      <c r="R98" s="43"/>
      <c r="S98" s="43"/>
      <c r="T98" s="43"/>
      <c r="U98" s="43"/>
      <c r="V98" s="43">
        <v>144</v>
      </c>
      <c r="W98" s="39">
        <f t="shared" si="9"/>
        <v>144</v>
      </c>
      <c r="X98" s="38">
        <f>I98-W98</f>
        <v>0</v>
      </c>
    </row>
    <row r="99" spans="1:24" s="11" customFormat="1" ht="16.5" thickBot="1">
      <c r="A99" s="51" t="s">
        <v>118</v>
      </c>
      <c r="B99" s="102" t="s">
        <v>159</v>
      </c>
      <c r="C99" s="103"/>
      <c r="D99" s="64" t="s">
        <v>112</v>
      </c>
      <c r="E99" s="54"/>
      <c r="F99" s="54"/>
      <c r="G99" s="63">
        <v>12</v>
      </c>
      <c r="H99" s="64"/>
      <c r="I99" s="84"/>
      <c r="J99" s="56"/>
      <c r="K99" s="56"/>
      <c r="L99" s="56"/>
      <c r="M99" s="56"/>
      <c r="N99" s="56"/>
      <c r="O99" s="43"/>
      <c r="P99" s="43"/>
      <c r="Q99" s="43"/>
      <c r="R99" s="43"/>
      <c r="S99" s="43"/>
      <c r="T99" s="43"/>
      <c r="U99" s="43"/>
      <c r="V99" s="43"/>
      <c r="W99" s="39"/>
      <c r="X99" s="38"/>
    </row>
    <row r="100" spans="1:24" s="44" customFormat="1" ht="16.5" thickBot="1">
      <c r="A100" s="82" t="s">
        <v>125</v>
      </c>
      <c r="B100" s="104" t="s">
        <v>61</v>
      </c>
      <c r="C100" s="105"/>
      <c r="D100" s="90" t="s">
        <v>162</v>
      </c>
      <c r="E100" s="90"/>
      <c r="F100" s="90"/>
      <c r="G100" s="63">
        <f>H100+I100+M100+N100</f>
        <v>72</v>
      </c>
      <c r="H100" s="90">
        <v>0</v>
      </c>
      <c r="I100" s="84">
        <v>72</v>
      </c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>
        <v>72</v>
      </c>
      <c r="W100" s="39">
        <f>SUM(O100:V100)</f>
        <v>72</v>
      </c>
      <c r="X100" s="38">
        <f>I100-W100</f>
        <v>0</v>
      </c>
    </row>
    <row r="101" spans="1:24" s="44" customFormat="1" ht="16.5" thickBot="1">
      <c r="A101" s="132" t="s">
        <v>126</v>
      </c>
      <c r="B101" s="133"/>
      <c r="C101" s="134"/>
      <c r="D101" s="88"/>
      <c r="E101" s="88"/>
      <c r="F101" s="88"/>
      <c r="G101" s="91">
        <v>138</v>
      </c>
      <c r="H101" s="88">
        <v>138</v>
      </c>
      <c r="I101" s="84"/>
      <c r="J101" s="88"/>
      <c r="K101" s="88"/>
      <c r="L101" s="88"/>
      <c r="M101" s="88"/>
      <c r="N101" s="88"/>
      <c r="O101" s="88">
        <v>16</v>
      </c>
      <c r="P101" s="88">
        <v>20</v>
      </c>
      <c r="Q101" s="88">
        <v>14</v>
      </c>
      <c r="R101" s="88">
        <v>8</v>
      </c>
      <c r="S101" s="88">
        <v>26</v>
      </c>
      <c r="T101" s="88">
        <v>10</v>
      </c>
      <c r="U101" s="88">
        <v>24</v>
      </c>
      <c r="V101" s="88">
        <v>20</v>
      </c>
      <c r="W101" s="39">
        <f>SUM(O101:V101)</f>
        <v>138</v>
      </c>
      <c r="X101" s="38">
        <f>W101-H101</f>
        <v>0</v>
      </c>
    </row>
    <row r="102" spans="1:24" s="44" customFormat="1" ht="16.5" customHeight="1" thickBot="1">
      <c r="A102" s="132" t="s">
        <v>127</v>
      </c>
      <c r="B102" s="133"/>
      <c r="C102" s="134"/>
      <c r="D102" s="50"/>
      <c r="E102" s="50">
        <f>E33+E40+E43+E100</f>
        <v>1569</v>
      </c>
      <c r="F102" s="50">
        <f>F33+F40+F43+F100</f>
        <v>3924</v>
      </c>
      <c r="G102" s="50">
        <f>G33+G40+G43+G100</f>
        <v>4248</v>
      </c>
      <c r="H102" s="50">
        <f>H33+H40+H43+H100</f>
        <v>102</v>
      </c>
      <c r="I102" s="50">
        <f aca="true" t="shared" si="32" ref="I102:N102">I33+I40+I43+I100</f>
        <v>3996</v>
      </c>
      <c r="J102" s="50">
        <f t="shared" si="32"/>
        <v>1746</v>
      </c>
      <c r="K102" s="50">
        <f t="shared" si="32"/>
        <v>1418</v>
      </c>
      <c r="L102" s="50">
        <f t="shared" si="32"/>
        <v>40</v>
      </c>
      <c r="M102" s="50">
        <f t="shared" si="32"/>
        <v>40</v>
      </c>
      <c r="N102" s="50">
        <f t="shared" si="32"/>
        <v>80</v>
      </c>
      <c r="O102" s="50">
        <f aca="true" t="shared" si="33" ref="O102:V102">O33+O40+O43+O100+O101</f>
        <v>16</v>
      </c>
      <c r="P102" s="50">
        <f t="shared" si="33"/>
        <v>20</v>
      </c>
      <c r="Q102" s="50">
        <f t="shared" si="33"/>
        <v>590</v>
      </c>
      <c r="R102" s="50">
        <f t="shared" si="33"/>
        <v>872</v>
      </c>
      <c r="S102" s="50">
        <f t="shared" si="33"/>
        <v>602</v>
      </c>
      <c r="T102" s="50">
        <f t="shared" si="33"/>
        <v>838</v>
      </c>
      <c r="U102" s="50">
        <f t="shared" si="33"/>
        <v>600</v>
      </c>
      <c r="V102" s="50">
        <f t="shared" si="33"/>
        <v>596</v>
      </c>
      <c r="W102" s="39">
        <f t="shared" si="9"/>
        <v>4134</v>
      </c>
      <c r="X102" s="38">
        <f>I102-W102</f>
        <v>-138</v>
      </c>
    </row>
    <row r="103" spans="1:24" s="44" customFormat="1" ht="16.5" customHeight="1" thickBot="1">
      <c r="A103" s="132" t="s">
        <v>128</v>
      </c>
      <c r="B103" s="133"/>
      <c r="C103" s="134"/>
      <c r="D103" s="88"/>
      <c r="E103" s="88"/>
      <c r="F103" s="88"/>
      <c r="G103" s="63">
        <f>H103+I103</f>
        <v>152</v>
      </c>
      <c r="H103" s="88">
        <v>0</v>
      </c>
      <c r="I103" s="55">
        <f>M103+N103</f>
        <v>152</v>
      </c>
      <c r="J103" s="88"/>
      <c r="K103" s="88"/>
      <c r="L103" s="88"/>
      <c r="M103" s="72">
        <v>58</v>
      </c>
      <c r="N103" s="72">
        <v>94</v>
      </c>
      <c r="O103" s="88">
        <v>0</v>
      </c>
      <c r="P103" s="88">
        <v>36</v>
      </c>
      <c r="Q103" s="88">
        <v>16</v>
      </c>
      <c r="R103" s="88">
        <v>0</v>
      </c>
      <c r="S103" s="88">
        <v>22</v>
      </c>
      <c r="T103" s="88">
        <v>20</v>
      </c>
      <c r="U103" s="88">
        <v>26</v>
      </c>
      <c r="V103" s="88">
        <v>32</v>
      </c>
      <c r="W103" s="39">
        <f>SUM(O103:V103)</f>
        <v>152</v>
      </c>
      <c r="X103" s="38">
        <f>I103-W103</f>
        <v>0</v>
      </c>
    </row>
    <row r="104" spans="1:24" s="11" customFormat="1" ht="16.5" thickBot="1">
      <c r="A104" s="51"/>
      <c r="B104" s="106" t="s">
        <v>21</v>
      </c>
      <c r="C104" s="107"/>
      <c r="D104" s="89"/>
      <c r="E104" s="93">
        <f aca="true" t="shared" si="34" ref="E104:V104">E19+E102</f>
        <v>2130</v>
      </c>
      <c r="F104" s="93">
        <f t="shared" si="34"/>
        <v>5328</v>
      </c>
      <c r="G104" s="93">
        <f t="shared" si="34"/>
        <v>5724</v>
      </c>
      <c r="H104" s="93">
        <f t="shared" si="34"/>
        <v>138</v>
      </c>
      <c r="I104" s="93">
        <f t="shared" si="34"/>
        <v>5400</v>
      </c>
      <c r="J104" s="93">
        <f t="shared" si="34"/>
        <v>2437</v>
      </c>
      <c r="K104" s="93">
        <f t="shared" si="34"/>
        <v>2131</v>
      </c>
      <c r="L104" s="93">
        <f t="shared" si="34"/>
        <v>40</v>
      </c>
      <c r="M104" s="93">
        <f t="shared" si="34"/>
        <v>58</v>
      </c>
      <c r="N104" s="93">
        <f t="shared" si="34"/>
        <v>98</v>
      </c>
      <c r="O104" s="93">
        <f t="shared" si="34"/>
        <v>628</v>
      </c>
      <c r="P104" s="93">
        <f t="shared" si="34"/>
        <v>812</v>
      </c>
      <c r="Q104" s="93">
        <f t="shared" si="34"/>
        <v>590</v>
      </c>
      <c r="R104" s="93">
        <f t="shared" si="34"/>
        <v>872</v>
      </c>
      <c r="S104" s="93">
        <f t="shared" si="34"/>
        <v>602</v>
      </c>
      <c r="T104" s="93">
        <f t="shared" si="34"/>
        <v>838</v>
      </c>
      <c r="U104" s="93">
        <f t="shared" si="34"/>
        <v>600</v>
      </c>
      <c r="V104" s="93">
        <f t="shared" si="34"/>
        <v>596</v>
      </c>
      <c r="W104" s="39">
        <f t="shared" si="9"/>
        <v>5538</v>
      </c>
      <c r="X104" s="38">
        <f>I104-W104</f>
        <v>-138</v>
      </c>
    </row>
    <row r="105" spans="1:24" s="101" customFormat="1" ht="21.75" customHeight="1" thickBot="1">
      <c r="A105" s="96" t="s">
        <v>45</v>
      </c>
      <c r="B105" s="108" t="s">
        <v>129</v>
      </c>
      <c r="C105" s="109"/>
      <c r="D105" s="97"/>
      <c r="E105" s="97"/>
      <c r="F105" s="97"/>
      <c r="G105" s="98">
        <f>H105+I105</f>
        <v>216</v>
      </c>
      <c r="H105" s="97">
        <v>0</v>
      </c>
      <c r="I105" s="99">
        <v>216</v>
      </c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>
        <v>216</v>
      </c>
      <c r="W105" s="39">
        <f>SUM(O105:V105)</f>
        <v>216</v>
      </c>
      <c r="X105" s="100">
        <f>I105-W105</f>
        <v>0</v>
      </c>
    </row>
    <row r="106" spans="1:24" s="11" customFormat="1" ht="21" customHeight="1" thickBot="1">
      <c r="A106" s="136" t="s">
        <v>164</v>
      </c>
      <c r="B106" s="137"/>
      <c r="C106" s="137"/>
      <c r="D106" s="137"/>
      <c r="E106" s="137"/>
      <c r="F106" s="138"/>
      <c r="G106" s="131" t="s">
        <v>4</v>
      </c>
      <c r="H106" s="128" t="s">
        <v>166</v>
      </c>
      <c r="I106" s="129"/>
      <c r="J106" s="129"/>
      <c r="K106" s="130"/>
      <c r="L106" s="53"/>
      <c r="M106" s="56"/>
      <c r="N106" s="56"/>
      <c r="O106" s="53">
        <v>11</v>
      </c>
      <c r="P106" s="53">
        <v>12</v>
      </c>
      <c r="Q106" s="56">
        <v>9</v>
      </c>
      <c r="R106" s="56">
        <v>15</v>
      </c>
      <c r="S106" s="53">
        <v>8</v>
      </c>
      <c r="T106" s="53">
        <v>10</v>
      </c>
      <c r="U106" s="53">
        <v>5</v>
      </c>
      <c r="V106" s="53">
        <v>2</v>
      </c>
      <c r="W106" s="46"/>
      <c r="X106" s="26"/>
    </row>
    <row r="107" spans="1:24" s="11" customFormat="1" ht="21" customHeight="1" thickBot="1">
      <c r="A107" s="139"/>
      <c r="B107" s="140"/>
      <c r="C107" s="140"/>
      <c r="D107" s="140"/>
      <c r="E107" s="140"/>
      <c r="F107" s="141"/>
      <c r="G107" s="131"/>
      <c r="H107" s="128" t="s">
        <v>22</v>
      </c>
      <c r="I107" s="129"/>
      <c r="J107" s="129"/>
      <c r="K107" s="130"/>
      <c r="L107" s="53"/>
      <c r="M107" s="56"/>
      <c r="N107" s="56"/>
      <c r="O107" s="53">
        <f aca="true" t="shared" si="35" ref="O107:V108">O78+O85+O91+O97</f>
        <v>0</v>
      </c>
      <c r="P107" s="53">
        <f t="shared" si="35"/>
        <v>0</v>
      </c>
      <c r="Q107" s="53">
        <f t="shared" si="35"/>
        <v>0</v>
      </c>
      <c r="R107" s="53">
        <f t="shared" si="35"/>
        <v>72</v>
      </c>
      <c r="S107" s="53">
        <f t="shared" si="35"/>
        <v>72</v>
      </c>
      <c r="T107" s="53">
        <f t="shared" si="35"/>
        <v>102</v>
      </c>
      <c r="U107" s="53">
        <f t="shared" si="35"/>
        <v>165</v>
      </c>
      <c r="V107" s="53">
        <f t="shared" si="35"/>
        <v>145</v>
      </c>
      <c r="W107" s="46"/>
      <c r="X107" s="26"/>
    </row>
    <row r="108" spans="1:24" s="11" customFormat="1" ht="21" customHeight="1" thickBot="1">
      <c r="A108" s="139"/>
      <c r="B108" s="140"/>
      <c r="C108" s="140"/>
      <c r="D108" s="140"/>
      <c r="E108" s="140"/>
      <c r="F108" s="141"/>
      <c r="G108" s="131"/>
      <c r="H108" s="128" t="s">
        <v>23</v>
      </c>
      <c r="I108" s="129"/>
      <c r="J108" s="129"/>
      <c r="K108" s="130"/>
      <c r="L108" s="53"/>
      <c r="M108" s="56"/>
      <c r="N108" s="56"/>
      <c r="O108" s="53">
        <f t="shared" si="35"/>
        <v>0</v>
      </c>
      <c r="P108" s="53">
        <f t="shared" si="35"/>
        <v>0</v>
      </c>
      <c r="Q108" s="53">
        <f t="shared" si="35"/>
        <v>0</v>
      </c>
      <c r="R108" s="53">
        <f t="shared" si="35"/>
        <v>0</v>
      </c>
      <c r="S108" s="53">
        <f t="shared" si="35"/>
        <v>72</v>
      </c>
      <c r="T108" s="53">
        <f t="shared" si="35"/>
        <v>0</v>
      </c>
      <c r="U108" s="53">
        <f t="shared" si="35"/>
        <v>36</v>
      </c>
      <c r="V108" s="53">
        <f t="shared" si="35"/>
        <v>216</v>
      </c>
      <c r="W108" s="46"/>
      <c r="X108" s="26"/>
    </row>
    <row r="109" spans="1:24" s="11" customFormat="1" ht="21" customHeight="1" thickBot="1">
      <c r="A109" s="139"/>
      <c r="B109" s="140"/>
      <c r="C109" s="140"/>
      <c r="D109" s="140"/>
      <c r="E109" s="140"/>
      <c r="F109" s="141"/>
      <c r="G109" s="131"/>
      <c r="H109" s="128" t="s">
        <v>61</v>
      </c>
      <c r="I109" s="129"/>
      <c r="J109" s="129"/>
      <c r="K109" s="130"/>
      <c r="L109" s="53"/>
      <c r="M109" s="56"/>
      <c r="N109" s="56"/>
      <c r="O109" s="53">
        <f aca="true" t="shared" si="36" ref="O109:U109">O100</f>
        <v>0</v>
      </c>
      <c r="P109" s="53">
        <f t="shared" si="36"/>
        <v>0</v>
      </c>
      <c r="Q109" s="53">
        <f t="shared" si="36"/>
        <v>0</v>
      </c>
      <c r="R109" s="53">
        <f t="shared" si="36"/>
        <v>0</v>
      </c>
      <c r="S109" s="53">
        <f t="shared" si="36"/>
        <v>0</v>
      </c>
      <c r="T109" s="53">
        <f t="shared" si="36"/>
        <v>0</v>
      </c>
      <c r="U109" s="53">
        <f t="shared" si="36"/>
        <v>0</v>
      </c>
      <c r="V109" s="53">
        <f>V100</f>
        <v>72</v>
      </c>
      <c r="W109" s="46"/>
      <c r="X109" s="26"/>
    </row>
    <row r="110" spans="1:24" s="11" customFormat="1" ht="21" customHeight="1" thickBot="1">
      <c r="A110" s="139"/>
      <c r="B110" s="140"/>
      <c r="C110" s="140"/>
      <c r="D110" s="140"/>
      <c r="E110" s="140"/>
      <c r="F110" s="141"/>
      <c r="G110" s="131"/>
      <c r="H110" s="128" t="s">
        <v>25</v>
      </c>
      <c r="I110" s="129"/>
      <c r="J110" s="129"/>
      <c r="K110" s="130"/>
      <c r="L110" s="53"/>
      <c r="M110" s="56"/>
      <c r="N110" s="56"/>
      <c r="O110" s="53">
        <v>0</v>
      </c>
      <c r="P110" s="53">
        <v>3</v>
      </c>
      <c r="Q110" s="56">
        <v>2</v>
      </c>
      <c r="R110" s="56">
        <v>0</v>
      </c>
      <c r="S110" s="53">
        <v>3</v>
      </c>
      <c r="T110" s="53">
        <v>2</v>
      </c>
      <c r="U110" s="53">
        <v>3</v>
      </c>
      <c r="V110" s="53">
        <v>4</v>
      </c>
      <c r="W110" s="46"/>
      <c r="X110" s="26"/>
    </row>
    <row r="111" spans="1:24" s="11" customFormat="1" ht="21" customHeight="1" thickBot="1">
      <c r="A111" s="139"/>
      <c r="B111" s="140"/>
      <c r="C111" s="140"/>
      <c r="D111" s="140"/>
      <c r="E111" s="140"/>
      <c r="F111" s="141"/>
      <c r="G111" s="131"/>
      <c r="H111" s="128" t="s">
        <v>26</v>
      </c>
      <c r="I111" s="129"/>
      <c r="J111" s="129"/>
      <c r="K111" s="130"/>
      <c r="L111" s="53"/>
      <c r="M111" s="56"/>
      <c r="N111" s="56"/>
      <c r="O111" s="53">
        <v>0</v>
      </c>
      <c r="P111" s="53">
        <v>10</v>
      </c>
      <c r="Q111" s="56">
        <v>3</v>
      </c>
      <c r="R111" s="56">
        <v>9</v>
      </c>
      <c r="S111" s="53">
        <v>5</v>
      </c>
      <c r="T111" s="53">
        <v>6</v>
      </c>
      <c r="U111" s="53">
        <v>3</v>
      </c>
      <c r="V111" s="53">
        <v>5</v>
      </c>
      <c r="W111" s="46"/>
      <c r="X111" s="26"/>
    </row>
    <row r="112" spans="1:24" s="11" customFormat="1" ht="21" customHeight="1" thickBot="1">
      <c r="A112" s="142"/>
      <c r="B112" s="143"/>
      <c r="C112" s="143"/>
      <c r="D112" s="143"/>
      <c r="E112" s="143"/>
      <c r="F112" s="144"/>
      <c r="G112" s="131"/>
      <c r="H112" s="128" t="s">
        <v>27</v>
      </c>
      <c r="I112" s="129"/>
      <c r="J112" s="129"/>
      <c r="K112" s="130"/>
      <c r="L112" s="53"/>
      <c r="M112" s="56"/>
      <c r="N112" s="56"/>
      <c r="O112" s="53">
        <v>2</v>
      </c>
      <c r="P112" s="53">
        <v>0</v>
      </c>
      <c r="Q112" s="56">
        <v>2</v>
      </c>
      <c r="R112" s="56">
        <v>2</v>
      </c>
      <c r="S112" s="53">
        <v>2</v>
      </c>
      <c r="T112" s="53">
        <v>0</v>
      </c>
      <c r="U112" s="53">
        <v>0</v>
      </c>
      <c r="V112" s="53">
        <v>0</v>
      </c>
      <c r="W112" s="46"/>
      <c r="X112" s="26"/>
    </row>
    <row r="113" spans="1:24" ht="21" customHeight="1" thickBot="1">
      <c r="A113" s="106" t="s">
        <v>130</v>
      </c>
      <c r="B113" s="124"/>
      <c r="C113" s="124"/>
      <c r="D113" s="124"/>
      <c r="E113" s="124"/>
      <c r="F113" s="107"/>
      <c r="G113" s="93">
        <f>G104+G105</f>
        <v>5940</v>
      </c>
      <c r="H113" s="125"/>
      <c r="I113" s="126"/>
      <c r="J113" s="126"/>
      <c r="K113" s="127"/>
      <c r="L113" s="89"/>
      <c r="M113" s="93">
        <f>M104</f>
        <v>58</v>
      </c>
      <c r="N113" s="93">
        <f>N104</f>
        <v>98</v>
      </c>
      <c r="O113" s="93">
        <f>O104+O105+O103</f>
        <v>628</v>
      </c>
      <c r="P113" s="93">
        <f aca="true" t="shared" si="37" ref="P113:V113">P104+P105+P103</f>
        <v>848</v>
      </c>
      <c r="Q113" s="93">
        <f t="shared" si="37"/>
        <v>606</v>
      </c>
      <c r="R113" s="93">
        <f t="shared" si="37"/>
        <v>872</v>
      </c>
      <c r="S113" s="93">
        <f t="shared" si="37"/>
        <v>624</v>
      </c>
      <c r="T113" s="93">
        <f t="shared" si="37"/>
        <v>858</v>
      </c>
      <c r="U113" s="93">
        <f t="shared" si="37"/>
        <v>626</v>
      </c>
      <c r="V113" s="93">
        <f t="shared" si="37"/>
        <v>844</v>
      </c>
      <c r="W113" s="46"/>
      <c r="X113" s="26"/>
    </row>
    <row r="114" spans="15:24" ht="16.5" customHeight="1">
      <c r="O114" s="65"/>
      <c r="P114" s="65"/>
      <c r="Q114" s="65"/>
      <c r="R114" s="65"/>
      <c r="S114" s="65"/>
      <c r="T114" s="65"/>
      <c r="U114" s="65"/>
      <c r="V114" s="65"/>
      <c r="W114" s="46"/>
      <c r="X114" s="26"/>
    </row>
    <row r="115" spans="15:24" ht="15.75">
      <c r="O115" s="92"/>
      <c r="P115" s="92"/>
      <c r="Q115" s="92"/>
      <c r="W115" s="46"/>
      <c r="X115" s="26"/>
    </row>
    <row r="116" spans="23:24" ht="15.75">
      <c r="W116" s="46"/>
      <c r="X116" s="26"/>
    </row>
    <row r="117" spans="2:24" ht="15.75">
      <c r="B117" s="22" t="s">
        <v>169</v>
      </c>
      <c r="C117" s="22" t="s">
        <v>169</v>
      </c>
      <c r="M117" s="22" t="s">
        <v>197</v>
      </c>
      <c r="W117" s="46"/>
      <c r="X117" s="26"/>
    </row>
    <row r="118" spans="15:24" ht="15.75">
      <c r="O118" s="92"/>
      <c r="P118" s="92"/>
      <c r="Q118" s="92"/>
      <c r="W118" s="46"/>
      <c r="X118" s="26"/>
    </row>
    <row r="119" spans="2:24" ht="15.75">
      <c r="B119" s="22" t="s">
        <v>170</v>
      </c>
      <c r="C119" s="22" t="s">
        <v>170</v>
      </c>
      <c r="W119" s="46"/>
      <c r="X119" s="26"/>
    </row>
    <row r="120" spans="23:24" ht="15.75">
      <c r="W120" s="46"/>
      <c r="X120" s="26"/>
    </row>
    <row r="121" spans="23:24" ht="15.75">
      <c r="W121" s="46"/>
      <c r="X121" s="26"/>
    </row>
    <row r="122" spans="23:24" ht="15.75">
      <c r="W122" s="46"/>
      <c r="X122" s="26"/>
    </row>
    <row r="123" spans="23:24" ht="15.75">
      <c r="W123" s="46"/>
      <c r="X123" s="26"/>
    </row>
    <row r="124" spans="23:24" ht="15.75">
      <c r="W124" s="46"/>
      <c r="X124" s="26"/>
    </row>
    <row r="125" spans="23:24" ht="15.75">
      <c r="W125" s="46"/>
      <c r="X125" s="26"/>
    </row>
    <row r="126" spans="23:24" ht="15.75">
      <c r="W126" s="46"/>
      <c r="X126" s="26"/>
    </row>
    <row r="127" spans="23:24" ht="15.75">
      <c r="W127" s="46"/>
      <c r="X127" s="26"/>
    </row>
    <row r="128" spans="23:24" ht="15.75">
      <c r="W128" s="46"/>
      <c r="X128" s="26"/>
    </row>
    <row r="129" spans="23:24" ht="15.75">
      <c r="W129" s="46"/>
      <c r="X129" s="26"/>
    </row>
    <row r="130" spans="23:24" ht="15.75">
      <c r="W130" s="46"/>
      <c r="X130" s="26"/>
    </row>
    <row r="131" spans="23:24" ht="15.75">
      <c r="W131" s="46"/>
      <c r="X131" s="26"/>
    </row>
    <row r="132" spans="23:24" ht="15.75">
      <c r="W132" s="46"/>
      <c r="X132" s="26"/>
    </row>
    <row r="133" spans="23:24" ht="15.75">
      <c r="W133" s="46"/>
      <c r="X133" s="26"/>
    </row>
    <row r="134" spans="23:24" ht="15.75">
      <c r="W134" s="46"/>
      <c r="X134" s="26"/>
    </row>
    <row r="135" spans="23:24" ht="15.75">
      <c r="W135" s="46"/>
      <c r="X135" s="26"/>
    </row>
    <row r="136" spans="23:24" ht="15.75">
      <c r="W136" s="46"/>
      <c r="X136" s="26"/>
    </row>
    <row r="137" spans="23:24" ht="15.75">
      <c r="W137" s="46"/>
      <c r="X137" s="26"/>
    </row>
    <row r="138" spans="23:24" ht="15.75">
      <c r="W138" s="46"/>
      <c r="X138" s="26"/>
    </row>
    <row r="139" spans="23:24" ht="15.75">
      <c r="W139" s="46"/>
      <c r="X139" s="26"/>
    </row>
    <row r="140" spans="23:24" ht="15.75">
      <c r="W140" s="46"/>
      <c r="X140" s="26"/>
    </row>
    <row r="141" spans="23:24" ht="15.75">
      <c r="W141" s="46"/>
      <c r="X141" s="26"/>
    </row>
    <row r="142" spans="23:24" ht="15.75">
      <c r="W142" s="46"/>
      <c r="X142" s="26"/>
    </row>
    <row r="143" spans="23:24" ht="15.75">
      <c r="W143" s="46"/>
      <c r="X143" s="26"/>
    </row>
    <row r="144" spans="23:24" ht="15.75">
      <c r="W144" s="46"/>
      <c r="X144" s="26"/>
    </row>
    <row r="145" spans="23:24" ht="15.75">
      <c r="W145" s="46"/>
      <c r="X145" s="26"/>
    </row>
    <row r="146" spans="23:24" ht="15.75">
      <c r="W146" s="46"/>
      <c r="X146" s="26"/>
    </row>
    <row r="147" spans="23:24" ht="15.75">
      <c r="W147" s="46"/>
      <c r="X147" s="26"/>
    </row>
    <row r="148" spans="23:24" ht="15.75">
      <c r="W148" s="46"/>
      <c r="X148" s="26"/>
    </row>
    <row r="149" spans="23:24" ht="15.75">
      <c r="W149" s="46"/>
      <c r="X149" s="26"/>
    </row>
    <row r="150" spans="23:24" ht="15.75">
      <c r="W150" s="46"/>
      <c r="X150" s="26"/>
    </row>
    <row r="151" spans="23:24" ht="15.75">
      <c r="W151" s="46"/>
      <c r="X151" s="26"/>
    </row>
    <row r="152" spans="23:24" ht="15.75">
      <c r="W152" s="46"/>
      <c r="X152" s="26"/>
    </row>
    <row r="153" spans="23:24" ht="15.75">
      <c r="W153" s="46"/>
      <c r="X153" s="26"/>
    </row>
    <row r="154" spans="23:24" ht="15.75">
      <c r="W154" s="46"/>
      <c r="X154" s="26"/>
    </row>
    <row r="155" spans="23:24" ht="15.75">
      <c r="W155" s="46"/>
      <c r="X155" s="26"/>
    </row>
    <row r="156" spans="23:24" ht="15.75">
      <c r="W156" s="46"/>
      <c r="X156" s="26"/>
    </row>
    <row r="157" spans="23:24" ht="15.75">
      <c r="W157" s="46"/>
      <c r="X157" s="26"/>
    </row>
    <row r="158" spans="23:24" ht="15.75">
      <c r="W158" s="46"/>
      <c r="X158" s="26"/>
    </row>
    <row r="159" spans="23:24" ht="15.75">
      <c r="W159" s="46"/>
      <c r="X159" s="26"/>
    </row>
    <row r="160" spans="23:24" ht="15.75">
      <c r="W160" s="46"/>
      <c r="X160" s="26"/>
    </row>
    <row r="161" spans="23:24" ht="15.75">
      <c r="W161" s="46"/>
      <c r="X161" s="26"/>
    </row>
    <row r="162" spans="23:24" ht="15.75">
      <c r="W162" s="46"/>
      <c r="X162" s="26"/>
    </row>
    <row r="163" spans="23:24" ht="15.75">
      <c r="W163" s="46"/>
      <c r="X163" s="26"/>
    </row>
  </sheetData>
  <sheetProtection formatCells="0" formatColumns="0" formatRows="0" insertColumns="0" insertRows="0" insertHyperlinks="0" deleteColumns="0" deleteRows="0" sort="0" autoFilter="0" pivotTables="0"/>
  <mergeCells count="101">
    <mergeCell ref="A7:D7"/>
    <mergeCell ref="A10:V10"/>
    <mergeCell ref="J15:J17"/>
    <mergeCell ref="U13:V13"/>
    <mergeCell ref="N13:N17"/>
    <mergeCell ref="I12:N12"/>
    <mergeCell ref="A11:A17"/>
    <mergeCell ref="O13:P13"/>
    <mergeCell ref="I14:I17"/>
    <mergeCell ref="S13:T13"/>
    <mergeCell ref="K15:K17"/>
    <mergeCell ref="O11:V12"/>
    <mergeCell ref="D11:D17"/>
    <mergeCell ref="I13:L13"/>
    <mergeCell ref="J14:L14"/>
    <mergeCell ref="E11:F12"/>
    <mergeCell ref="Q13:R13"/>
    <mergeCell ref="F13:F17"/>
    <mergeCell ref="H12:H17"/>
    <mergeCell ref="E13:E17"/>
    <mergeCell ref="A101:C101"/>
    <mergeCell ref="A102:C102"/>
    <mergeCell ref="L15:L17"/>
    <mergeCell ref="H112:K112"/>
    <mergeCell ref="A106:F112"/>
    <mergeCell ref="A103:C103"/>
    <mergeCell ref="H106:K106"/>
    <mergeCell ref="G11:G17"/>
    <mergeCell ref="H11:N11"/>
    <mergeCell ref="M13:M17"/>
    <mergeCell ref="A113:F113"/>
    <mergeCell ref="H113:K113"/>
    <mergeCell ref="H107:K107"/>
    <mergeCell ref="H108:K108"/>
    <mergeCell ref="H109:K109"/>
    <mergeCell ref="H110:K110"/>
    <mergeCell ref="H111:K111"/>
    <mergeCell ref="G106:G112"/>
    <mergeCell ref="B11:C15"/>
    <mergeCell ref="B16:B17"/>
    <mergeCell ref="C16:C17"/>
    <mergeCell ref="B19:C19"/>
    <mergeCell ref="B41:C41"/>
    <mergeCell ref="B20:B21"/>
    <mergeCell ref="B33:C33"/>
    <mergeCell ref="B34:C34"/>
    <mergeCell ref="B35:C35"/>
    <mergeCell ref="B36:C36"/>
    <mergeCell ref="B40:C40"/>
    <mergeCell ref="B37:C37"/>
    <mergeCell ref="B38:C38"/>
    <mergeCell ref="B39:C39"/>
    <mergeCell ref="B30:B31"/>
    <mergeCell ref="B23:B24"/>
    <mergeCell ref="B26:B28"/>
    <mergeCell ref="B42:C42"/>
    <mergeCell ref="B43:C43"/>
    <mergeCell ref="B44:C44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9:C99"/>
    <mergeCell ref="B100:C100"/>
    <mergeCell ref="B104:C104"/>
    <mergeCell ref="B105:C105"/>
    <mergeCell ref="B93:C93"/>
    <mergeCell ref="B94:C94"/>
    <mergeCell ref="B95:C95"/>
    <mergeCell ref="B96:C96"/>
    <mergeCell ref="B97:C97"/>
    <mergeCell ref="B98:C9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8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6384" width="9.140625" style="6" customWidth="1"/>
  </cols>
  <sheetData>
    <row r="3" ht="15" customHeight="1"/>
    <row r="6" ht="11.25" customHeight="1"/>
    <row r="7" ht="45" customHeight="1"/>
    <row r="16" s="70" customFormat="1" ht="39" customHeight="1"/>
    <row r="17" s="70" customFormat="1" ht="39" customHeight="1"/>
    <row r="18" s="70" customFormat="1" ht="15"/>
    <row r="19" s="70" customFormat="1" ht="15"/>
    <row r="20" s="70" customFormat="1" ht="15"/>
    <row r="21" s="70" customFormat="1" ht="31.5" customHeight="1"/>
    <row r="22" s="70" customFormat="1" ht="31.5" customHeight="1"/>
  </sheetData>
  <sheetProtection/>
  <printOptions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8"/>
  <sheetViews>
    <sheetView zoomScalePageLayoutView="0" workbookViewId="0" topLeftCell="A1">
      <selection activeCell="D21" sqref="D21"/>
    </sheetView>
  </sheetViews>
  <sheetFormatPr defaultColWidth="9.140625" defaultRowHeight="15"/>
  <sheetData>
    <row r="3" spans="2:13" ht="15.75">
      <c r="B3" s="183"/>
      <c r="C3" s="183"/>
      <c r="D3" s="183"/>
      <c r="E3" s="2"/>
      <c r="F3" s="1"/>
      <c r="G3" s="1"/>
      <c r="H3" s="1"/>
      <c r="I3" s="1"/>
      <c r="J3" s="1"/>
      <c r="K3" s="1"/>
      <c r="L3" s="1"/>
      <c r="M3" s="1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10" spans="7:8" ht="15.75">
      <c r="G10" s="3"/>
      <c r="H10" s="3"/>
    </row>
    <row r="11" spans="6:8" ht="15">
      <c r="F11" s="4"/>
      <c r="G11" s="4"/>
      <c r="H11" s="5"/>
    </row>
    <row r="12" spans="2:13" ht="15"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2:13" ht="15"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2:13" ht="15"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2:13" ht="15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2:13" ht="15"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</row>
    <row r="17" spans="2:13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2:13" ht="15"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13" ht="15">
      <c r="B20" s="6"/>
      <c r="C20" s="7"/>
      <c r="D20" s="7"/>
      <c r="E20" s="7"/>
      <c r="F20" s="6"/>
      <c r="G20" s="6"/>
      <c r="H20" s="6"/>
      <c r="I20" s="6"/>
      <c r="J20" s="6"/>
      <c r="K20" s="6"/>
      <c r="L20" s="6"/>
      <c r="M20" s="6"/>
    </row>
    <row r="21" spans="2:13" ht="15.75">
      <c r="B21" s="3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</row>
    <row r="22" spans="2:13" ht="15">
      <c r="B22" s="66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</row>
    <row r="23" spans="2:13" ht="15">
      <c r="B23" s="6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5">
      <c r="B24" s="6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15">
      <c r="B25" s="6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ht="15">
      <c r="B26" s="67"/>
    </row>
    <row r="27" ht="15">
      <c r="B27" s="69"/>
    </row>
    <row r="28" ht="15">
      <c r="B28" s="69"/>
    </row>
  </sheetData>
  <sheetProtection/>
  <mergeCells count="6">
    <mergeCell ref="B15:M15"/>
    <mergeCell ref="B16:M16"/>
    <mergeCell ref="B12:M12"/>
    <mergeCell ref="B13:M13"/>
    <mergeCell ref="B14:M14"/>
    <mergeCell ref="B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2021-09-28T10:57:45Z</cp:lastPrinted>
  <dcterms:created xsi:type="dcterms:W3CDTF">2010-12-02T15:47:34Z</dcterms:created>
  <dcterms:modified xsi:type="dcterms:W3CDTF">2023-09-06T06:02:14Z</dcterms:modified>
  <cp:category/>
  <cp:version/>
  <cp:contentType/>
  <cp:contentStatus/>
</cp:coreProperties>
</file>