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-2024\На сайт\2022 год\"/>
    </mc:Choice>
  </mc:AlternateContent>
  <bookViews>
    <workbookView xWindow="120" yWindow="45" windowWidth="15135" windowHeight="5190" activeTab="2"/>
  </bookViews>
  <sheets>
    <sheet name="Титульный" sheetId="10" r:id="rId1"/>
    <sheet name="График" sheetId="11" r:id="rId2"/>
    <sheet name="НК" sheetId="12" r:id="rId3"/>
  </sheets>
  <definedNames>
    <definedName name="_xlnm.Print_Area" localSheetId="2">НК!$A$1:$AB$82</definedName>
  </definedNames>
  <calcPr calcId="152511"/>
</workbook>
</file>

<file path=xl/calcChain.xml><?xml version="1.0" encoding="utf-8"?>
<calcChain xmlns="http://schemas.openxmlformats.org/spreadsheetml/2006/main">
  <c r="AB9" i="12" l="1"/>
  <c r="Z9" i="12"/>
  <c r="X9" i="12"/>
  <c r="V9" i="12"/>
  <c r="T9" i="12"/>
  <c r="S9" i="12"/>
  <c r="R9" i="12"/>
  <c r="Q9" i="12"/>
  <c r="P9" i="12"/>
  <c r="O9" i="12"/>
  <c r="N9" i="12"/>
  <c r="M9" i="12"/>
  <c r="L9" i="12"/>
  <c r="J9" i="12"/>
  <c r="AB74" i="12" l="1"/>
  <c r="K67" i="12" l="1"/>
  <c r="K63" i="12"/>
  <c r="K59" i="12"/>
  <c r="K55" i="12"/>
  <c r="K54" i="12"/>
  <c r="K50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29" i="12"/>
  <c r="K28" i="12"/>
  <c r="K27" i="12"/>
  <c r="K26" i="12"/>
  <c r="K25" i="12"/>
  <c r="K24" i="12"/>
  <c r="K12" i="12"/>
  <c r="K18" i="12"/>
  <c r="K17" i="12"/>
  <c r="K14" i="12"/>
  <c r="K22" i="12"/>
  <c r="K16" i="12"/>
  <c r="K21" i="12"/>
  <c r="K20" i="12"/>
  <c r="K19" i="12"/>
  <c r="K13" i="12"/>
  <c r="K15" i="12"/>
  <c r="K11" i="12"/>
  <c r="K10" i="12"/>
  <c r="B8" i="12"/>
  <c r="C8" i="12" s="1"/>
  <c r="D8" i="12" s="1"/>
  <c r="E8" i="12" s="1"/>
  <c r="F8" i="12" s="1"/>
  <c r="G8" i="12" s="1"/>
  <c r="H8" i="12" s="1"/>
  <c r="I8" i="12" s="1"/>
  <c r="J8" i="12" s="1"/>
  <c r="K8" i="12" s="1"/>
  <c r="L8" i="12" s="1"/>
  <c r="M8" i="12" s="1"/>
  <c r="N8" i="12" s="1"/>
  <c r="O8" i="12" s="1"/>
  <c r="P8" i="12" s="1"/>
  <c r="Q8" i="12" s="1"/>
  <c r="R8" i="12" s="1"/>
  <c r="S8" i="12" s="1"/>
  <c r="T8" i="12" s="1"/>
  <c r="U8" i="12" s="1"/>
  <c r="V8" i="12" s="1"/>
  <c r="W8" i="12" s="1"/>
  <c r="X8" i="12" s="1"/>
  <c r="Y8" i="12" s="1"/>
  <c r="Z8" i="12" s="1"/>
  <c r="AA8" i="12" s="1"/>
  <c r="AB8" i="12" s="1"/>
  <c r="K9" i="12" l="1"/>
  <c r="AC46" i="12"/>
  <c r="I46" i="12"/>
  <c r="AD46" i="12" l="1"/>
  <c r="G46" i="12"/>
  <c r="H46" i="12"/>
  <c r="Q76" i="12"/>
  <c r="AB75" i="12"/>
  <c r="AA75" i="12"/>
  <c r="Z75" i="12"/>
  <c r="Y75" i="12"/>
  <c r="X75" i="12"/>
  <c r="W75" i="12"/>
  <c r="V75" i="12"/>
  <c r="U75" i="12"/>
  <c r="T75" i="12"/>
  <c r="S75" i="12"/>
  <c r="R75" i="12"/>
  <c r="Q75" i="12"/>
  <c r="AA74" i="12"/>
  <c r="Z74" i="12"/>
  <c r="Y74" i="12"/>
  <c r="X74" i="12"/>
  <c r="W74" i="12"/>
  <c r="V74" i="12"/>
  <c r="U74" i="12"/>
  <c r="T74" i="12"/>
  <c r="S74" i="12"/>
  <c r="R74" i="12"/>
  <c r="Q74" i="12"/>
  <c r="AC70" i="12"/>
  <c r="AD70" i="12" s="1"/>
  <c r="I70" i="12"/>
  <c r="AC69" i="12"/>
  <c r="AD69" i="12" s="1"/>
  <c r="I69" i="12"/>
  <c r="H69" i="12"/>
  <c r="G69" i="12"/>
  <c r="AC68" i="12"/>
  <c r="AD68" i="12" s="1"/>
  <c r="I68" i="12"/>
  <c r="H68" i="12"/>
  <c r="G68" i="12"/>
  <c r="AC67" i="12"/>
  <c r="I67" i="12"/>
  <c r="I66" i="12" s="1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J66" i="12"/>
  <c r="AC65" i="12"/>
  <c r="AD65" i="12" s="1"/>
  <c r="I65" i="12"/>
  <c r="H65" i="12"/>
  <c r="G65" i="12"/>
  <c r="AC64" i="12"/>
  <c r="K64" i="12"/>
  <c r="H64" i="12" s="1"/>
  <c r="AC63" i="12"/>
  <c r="I63" i="12"/>
  <c r="I62" i="12" s="1"/>
  <c r="AB62" i="12"/>
  <c r="Z62" i="12"/>
  <c r="X62" i="12"/>
  <c r="V62" i="12"/>
  <c r="T62" i="12"/>
  <c r="S62" i="12"/>
  <c r="R62" i="12"/>
  <c r="Q62" i="12"/>
  <c r="P62" i="12"/>
  <c r="O62" i="12"/>
  <c r="N62" i="12"/>
  <c r="M62" i="12"/>
  <c r="L62" i="12"/>
  <c r="J62" i="12"/>
  <c r="AC61" i="12"/>
  <c r="AD61" i="12" s="1"/>
  <c r="I61" i="12"/>
  <c r="H61" i="12"/>
  <c r="G61" i="12"/>
  <c r="AC60" i="12"/>
  <c r="AD60" i="12" s="1"/>
  <c r="I60" i="12"/>
  <c r="H60" i="12"/>
  <c r="G60" i="12"/>
  <c r="AC59" i="12"/>
  <c r="G59" i="12"/>
  <c r="AB58" i="12"/>
  <c r="Z58" i="12"/>
  <c r="X58" i="12"/>
  <c r="V58" i="12"/>
  <c r="T58" i="12"/>
  <c r="S58" i="12"/>
  <c r="R58" i="12"/>
  <c r="Q58" i="12"/>
  <c r="P58" i="12"/>
  <c r="O58" i="12"/>
  <c r="N58" i="12"/>
  <c r="M58" i="12"/>
  <c r="L58" i="12"/>
  <c r="J58" i="12"/>
  <c r="AC57" i="12"/>
  <c r="AD57" i="12" s="1"/>
  <c r="I57" i="12"/>
  <c r="H57" i="12"/>
  <c r="G57" i="12"/>
  <c r="AC56" i="12"/>
  <c r="AD56" i="12" s="1"/>
  <c r="I56" i="12"/>
  <c r="H56" i="12"/>
  <c r="G56" i="12"/>
  <c r="AC55" i="12"/>
  <c r="AD55" i="12" s="1"/>
  <c r="H55" i="12"/>
  <c r="I55" i="12"/>
  <c r="G55" i="12"/>
  <c r="AC54" i="12"/>
  <c r="H54" i="12"/>
  <c r="G54" i="12"/>
  <c r="AB53" i="12"/>
  <c r="Z53" i="12"/>
  <c r="X53" i="12"/>
  <c r="V53" i="12"/>
  <c r="T53" i="12"/>
  <c r="S53" i="12"/>
  <c r="R53" i="12"/>
  <c r="Q53" i="12"/>
  <c r="P53" i="12"/>
  <c r="O53" i="12"/>
  <c r="N53" i="12"/>
  <c r="M53" i="12"/>
  <c r="L53" i="12"/>
  <c r="J53" i="12"/>
  <c r="AC52" i="12"/>
  <c r="AD52" i="12" s="1"/>
  <c r="I52" i="12"/>
  <c r="H52" i="12"/>
  <c r="G52" i="12"/>
  <c r="AC51" i="12"/>
  <c r="AD51" i="12" s="1"/>
  <c r="I51" i="12"/>
  <c r="H51" i="12"/>
  <c r="G51" i="12"/>
  <c r="AC50" i="12"/>
  <c r="H50" i="12"/>
  <c r="AB49" i="12"/>
  <c r="Z49" i="12"/>
  <c r="X49" i="12"/>
  <c r="V49" i="12"/>
  <c r="T49" i="12"/>
  <c r="S49" i="12"/>
  <c r="R49" i="12"/>
  <c r="Q49" i="12"/>
  <c r="P49" i="12"/>
  <c r="O49" i="12"/>
  <c r="N49" i="12"/>
  <c r="M49" i="12"/>
  <c r="L49" i="12"/>
  <c r="J49" i="12"/>
  <c r="AC47" i="12"/>
  <c r="G47" i="12"/>
  <c r="AC45" i="12"/>
  <c r="H45" i="12"/>
  <c r="AC44" i="12"/>
  <c r="G44" i="12"/>
  <c r="AC43" i="12"/>
  <c r="H43" i="12"/>
  <c r="AC42" i="12"/>
  <c r="G42" i="12"/>
  <c r="AC41" i="12"/>
  <c r="H41" i="12"/>
  <c r="AC40" i="12"/>
  <c r="H40" i="12"/>
  <c r="AC39" i="12"/>
  <c r="H39" i="12"/>
  <c r="AC38" i="12"/>
  <c r="I38" i="12"/>
  <c r="AC37" i="12"/>
  <c r="H37" i="12"/>
  <c r="AC36" i="12"/>
  <c r="G36" i="12"/>
  <c r="AC35" i="12"/>
  <c r="H35" i="12"/>
  <c r="AB34" i="12"/>
  <c r="Z34" i="12"/>
  <c r="X34" i="12"/>
  <c r="V34" i="12"/>
  <c r="T34" i="12"/>
  <c r="S34" i="12"/>
  <c r="R34" i="12"/>
  <c r="Q34" i="12"/>
  <c r="P34" i="12"/>
  <c r="O34" i="12"/>
  <c r="N34" i="12"/>
  <c r="M34" i="12"/>
  <c r="L34" i="12"/>
  <c r="J34" i="12"/>
  <c r="AC32" i="12"/>
  <c r="K32" i="12"/>
  <c r="G32" i="12" s="1"/>
  <c r="AC31" i="12"/>
  <c r="K31" i="12"/>
  <c r="H31" i="12" s="1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J30" i="12"/>
  <c r="AC29" i="12"/>
  <c r="H29" i="12"/>
  <c r="AC28" i="12"/>
  <c r="H28" i="12"/>
  <c r="AC27" i="12"/>
  <c r="G27" i="12"/>
  <c r="AC26" i="12"/>
  <c r="H26" i="12"/>
  <c r="AC25" i="12"/>
  <c r="G25" i="12"/>
  <c r="AC24" i="12"/>
  <c r="H24" i="12"/>
  <c r="AB23" i="12"/>
  <c r="Z23" i="12"/>
  <c r="X23" i="12"/>
  <c r="V23" i="12"/>
  <c r="T23" i="12"/>
  <c r="S23" i="12"/>
  <c r="R23" i="12"/>
  <c r="Q23" i="12"/>
  <c r="P23" i="12"/>
  <c r="O23" i="12"/>
  <c r="N23" i="12"/>
  <c r="M23" i="12"/>
  <c r="L23" i="12"/>
  <c r="J23" i="12"/>
  <c r="AC12" i="12"/>
  <c r="G12" i="12"/>
  <c r="AC18" i="12"/>
  <c r="H18" i="12"/>
  <c r="AC17" i="12"/>
  <c r="H17" i="12"/>
  <c r="AC14" i="12"/>
  <c r="H14" i="12"/>
  <c r="AC22" i="12"/>
  <c r="I22" i="12"/>
  <c r="H22" i="12"/>
  <c r="G22" i="12"/>
  <c r="AC16" i="12"/>
  <c r="I16" i="12"/>
  <c r="AC21" i="12"/>
  <c r="G21" i="12"/>
  <c r="AC20" i="12"/>
  <c r="I20" i="12"/>
  <c r="AC19" i="12"/>
  <c r="G19" i="12"/>
  <c r="AC13" i="12"/>
  <c r="I13" i="12"/>
  <c r="AC15" i="12"/>
  <c r="G15" i="12"/>
  <c r="AC11" i="12"/>
  <c r="I11" i="12"/>
  <c r="AC10" i="12"/>
  <c r="O48" i="12" l="1"/>
  <c r="Z48" i="12"/>
  <c r="Z33" i="12" s="1"/>
  <c r="S48" i="12"/>
  <c r="S33" i="12" s="1"/>
  <c r="H25" i="12"/>
  <c r="I26" i="12"/>
  <c r="G29" i="12"/>
  <c r="I37" i="12"/>
  <c r="H47" i="12"/>
  <c r="H15" i="12"/>
  <c r="I25" i="12"/>
  <c r="G28" i="12"/>
  <c r="I36" i="12"/>
  <c r="I45" i="12"/>
  <c r="G45" i="12"/>
  <c r="I44" i="12"/>
  <c r="H44" i="12"/>
  <c r="AD40" i="12"/>
  <c r="AD15" i="12"/>
  <c r="G40" i="12"/>
  <c r="AD41" i="12"/>
  <c r="AD31" i="12"/>
  <c r="AD29" i="12"/>
  <c r="H27" i="12"/>
  <c r="G26" i="12"/>
  <c r="K23" i="12"/>
  <c r="G17" i="12"/>
  <c r="I14" i="12"/>
  <c r="AD14" i="12"/>
  <c r="G14" i="12"/>
  <c r="AD19" i="12"/>
  <c r="AD17" i="12"/>
  <c r="I27" i="12"/>
  <c r="I28" i="12"/>
  <c r="H36" i="12"/>
  <c r="G37" i="12"/>
  <c r="G38" i="12"/>
  <c r="AD38" i="12"/>
  <c r="AD39" i="12"/>
  <c r="I47" i="12"/>
  <c r="I54" i="12"/>
  <c r="AB48" i="12"/>
  <c r="AB33" i="12" s="1"/>
  <c r="H38" i="12"/>
  <c r="G39" i="12"/>
  <c r="K49" i="12"/>
  <c r="H49" i="12"/>
  <c r="AD18" i="12"/>
  <c r="AD27" i="12"/>
  <c r="AD28" i="12"/>
  <c r="I39" i="12"/>
  <c r="AD47" i="12"/>
  <c r="O33" i="12"/>
  <c r="H19" i="12"/>
  <c r="I17" i="12"/>
  <c r="I18" i="12"/>
  <c r="H12" i="12"/>
  <c r="G24" i="12"/>
  <c r="AD25" i="12"/>
  <c r="AD26" i="12"/>
  <c r="I29" i="12"/>
  <c r="I31" i="12"/>
  <c r="H32" i="12"/>
  <c r="H30" i="12" s="1"/>
  <c r="G35" i="12"/>
  <c r="AD36" i="12"/>
  <c r="AD37" i="12"/>
  <c r="I40" i="12"/>
  <c r="I41" i="12"/>
  <c r="H42" i="12"/>
  <c r="G43" i="12"/>
  <c r="AD44" i="12"/>
  <c r="AD45" i="12"/>
  <c r="G50" i="12"/>
  <c r="G49" i="12" s="1"/>
  <c r="AD54" i="12"/>
  <c r="H53" i="12"/>
  <c r="H59" i="12"/>
  <c r="G64" i="12"/>
  <c r="H21" i="12"/>
  <c r="I12" i="12"/>
  <c r="I24" i="12"/>
  <c r="K30" i="12"/>
  <c r="I32" i="12"/>
  <c r="I35" i="12"/>
  <c r="I42" i="12"/>
  <c r="I43" i="12"/>
  <c r="I50" i="12"/>
  <c r="K58" i="12"/>
  <c r="I59" i="12"/>
  <c r="G63" i="12"/>
  <c r="G62" i="12" s="1"/>
  <c r="I64" i="12"/>
  <c r="X48" i="12"/>
  <c r="X33" i="12" s="1"/>
  <c r="K34" i="12"/>
  <c r="AD21" i="12"/>
  <c r="G18" i="12"/>
  <c r="AD12" i="12"/>
  <c r="AD24" i="12"/>
  <c r="G31" i="12"/>
  <c r="G30" i="12" s="1"/>
  <c r="AD32" i="12"/>
  <c r="AD35" i="12"/>
  <c r="G41" i="12"/>
  <c r="AD42" i="12"/>
  <c r="AD43" i="12"/>
  <c r="P48" i="12"/>
  <c r="P33" i="12" s="1"/>
  <c r="P71" i="12" s="1"/>
  <c r="T48" i="12"/>
  <c r="T33" i="12" s="1"/>
  <c r="T71" i="12" s="1"/>
  <c r="AD50" i="12"/>
  <c r="K53" i="12"/>
  <c r="AD59" i="12"/>
  <c r="K62" i="12"/>
  <c r="AD63" i="12"/>
  <c r="AD64" i="12"/>
  <c r="AC53" i="12"/>
  <c r="AC23" i="12"/>
  <c r="AC34" i="12"/>
  <c r="L48" i="12"/>
  <c r="L33" i="12" s="1"/>
  <c r="AC30" i="12"/>
  <c r="M48" i="12"/>
  <c r="M33" i="12" s="1"/>
  <c r="AC58" i="12"/>
  <c r="V48" i="12"/>
  <c r="V33" i="12" s="1"/>
  <c r="N48" i="12"/>
  <c r="N33" i="12" s="1"/>
  <c r="N71" i="12" s="1"/>
  <c r="R48" i="12"/>
  <c r="R33" i="12" s="1"/>
  <c r="J48" i="12"/>
  <c r="J33" i="12" s="1"/>
  <c r="J71" i="12" s="1"/>
  <c r="AC49" i="12"/>
  <c r="AC62" i="12"/>
  <c r="AC66" i="12"/>
  <c r="G11" i="12"/>
  <c r="I15" i="12"/>
  <c r="G13" i="12"/>
  <c r="I19" i="12"/>
  <c r="G20" i="12"/>
  <c r="I21" i="12"/>
  <c r="G16" i="12"/>
  <c r="H63" i="12"/>
  <c r="H62" i="12" s="1"/>
  <c r="K66" i="12"/>
  <c r="G67" i="12"/>
  <c r="G66" i="12" s="1"/>
  <c r="AD11" i="12"/>
  <c r="H13" i="12"/>
  <c r="AD13" i="12"/>
  <c r="AD20" i="12"/>
  <c r="H16" i="12"/>
  <c r="Q48" i="12"/>
  <c r="H67" i="12"/>
  <c r="H66" i="12" s="1"/>
  <c r="AD67" i="12"/>
  <c r="H11" i="12"/>
  <c r="H20" i="12"/>
  <c r="AD16" i="12"/>
  <c r="X71" i="12" l="1"/>
  <c r="Z71" i="12"/>
  <c r="AD49" i="12"/>
  <c r="L71" i="12"/>
  <c r="G53" i="12"/>
  <c r="H23" i="12"/>
  <c r="H34" i="12"/>
  <c r="AD34" i="12"/>
  <c r="R71" i="12"/>
  <c r="I23" i="12"/>
  <c r="G23" i="12"/>
  <c r="AD23" i="12"/>
  <c r="AD58" i="12"/>
  <c r="AD53" i="12"/>
  <c r="I58" i="12"/>
  <c r="H58" i="12"/>
  <c r="H48" i="12" s="1"/>
  <c r="G34" i="12"/>
  <c r="I34" i="12"/>
  <c r="I49" i="12"/>
  <c r="I30" i="12"/>
  <c r="G58" i="12"/>
  <c r="I53" i="12"/>
  <c r="K48" i="12"/>
  <c r="K33" i="12" s="1"/>
  <c r="AD62" i="12"/>
  <c r="O71" i="12"/>
  <c r="S71" i="12"/>
  <c r="AD30" i="12"/>
  <c r="M71" i="12"/>
  <c r="V71" i="12"/>
  <c r="AC9" i="12"/>
  <c r="AD66" i="12"/>
  <c r="AC48" i="12"/>
  <c r="Q33" i="12"/>
  <c r="AC33" i="12" s="1"/>
  <c r="I48" i="12" l="1"/>
  <c r="I33" i="12" s="1"/>
  <c r="G48" i="12"/>
  <c r="G33" i="12" s="1"/>
  <c r="H33" i="12"/>
  <c r="AD33" i="12"/>
  <c r="AD48" i="12"/>
  <c r="Q71" i="12"/>
  <c r="AC71" i="12" s="1"/>
  <c r="AD10" i="12" l="1"/>
  <c r="H10" i="12"/>
  <c r="G10" i="12"/>
  <c r="I10" i="12"/>
  <c r="I9" i="12" s="1"/>
  <c r="I71" i="12" s="1"/>
  <c r="G9" i="12" l="1"/>
  <c r="G71" i="12" s="1"/>
  <c r="H9" i="12"/>
  <c r="H71" i="12" s="1"/>
  <c r="AD9" i="12"/>
  <c r="K71" i="12"/>
</calcChain>
</file>

<file path=xl/comments1.xml><?xml version="1.0" encoding="utf-8"?>
<comments xmlns="http://schemas.openxmlformats.org/spreadsheetml/2006/main">
  <authors>
    <author>студент</author>
    <author>User</author>
  </authors>
  <commentList>
    <comment ref="V5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AB52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пробные</t>
        </r>
      </text>
    </comment>
    <comment ref="AB57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пробные</t>
        </r>
      </text>
    </comment>
    <comment ref="X6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ВВД</t>
        </r>
      </text>
    </comment>
    <comment ref="Z6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ВВД</t>
        </r>
      </text>
    </comment>
    <comment ref="Z64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методическая</t>
        </r>
      </text>
    </comment>
    <comment ref="S76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комплексные: р.яз+литер
история+обществозн</t>
        </r>
      </text>
    </comment>
    <comment ref="T76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комплексные: р.яз+литер
история+обществозн</t>
        </r>
      </text>
    </comment>
  </commentList>
</comments>
</file>

<file path=xl/sharedStrings.xml><?xml version="1.0" encoding="utf-8"?>
<sst xmlns="http://schemas.openxmlformats.org/spreadsheetml/2006/main" count="256" uniqueCount="182">
  <si>
    <t>Индекс</t>
  </si>
  <si>
    <t>экзаменов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</si>
  <si>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</si>
  <si>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</si>
  <si>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</si>
  <si>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</si>
  <si>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</si>
  <si>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</si>
  <si>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</si>
  <si>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</si>
  <si>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</si>
  <si>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</si>
  <si>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</si>
  <si>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П.00</t>
  </si>
  <si>
    <t>Профессиональный цикл</t>
  </si>
  <si>
    <t>ОП.00</t>
  </si>
  <si>
    <t>ПМ.00</t>
  </si>
  <si>
    <t>Профессиональные модули</t>
  </si>
  <si>
    <t>ПМ.01</t>
  </si>
  <si>
    <t>МДК.01.01</t>
  </si>
  <si>
    <t>УП.01</t>
  </si>
  <si>
    <t>ПП.01</t>
  </si>
  <si>
    <t>ПМ.02</t>
  </si>
  <si>
    <t>МДК.02.01</t>
  </si>
  <si>
    <t>ПП.02</t>
  </si>
  <si>
    <t>Экзаменов</t>
  </si>
  <si>
    <t>Зачетов</t>
  </si>
  <si>
    <t xml:space="preserve"> нед.</t>
  </si>
  <si>
    <t>История</t>
  </si>
  <si>
    <t>Физическая культура</t>
  </si>
  <si>
    <t>Математика</t>
  </si>
  <si>
    <t>ПМ.03</t>
  </si>
  <si>
    <t>МДК.03.01</t>
  </si>
  <si>
    <t>ПМ.04</t>
  </si>
  <si>
    <t>МДК.04.01</t>
  </si>
  <si>
    <t>ПМ.05</t>
  </si>
  <si>
    <t>МДК.05.01</t>
  </si>
  <si>
    <t>Формы промежуточной аттестации</t>
  </si>
  <si>
    <t>Самостоятельная   работа (час)</t>
  </si>
  <si>
    <t>Учебная нагрузка обучающихся (час)</t>
  </si>
  <si>
    <t>1сем.</t>
  </si>
  <si>
    <t>Русский язык</t>
  </si>
  <si>
    <t>Литература</t>
  </si>
  <si>
    <t>Общепрофессиональный цикл</t>
  </si>
  <si>
    <t>ОП.01</t>
  </si>
  <si>
    <t>ОП.02</t>
  </si>
  <si>
    <t>ОП.03</t>
  </si>
  <si>
    <t>ОП.04</t>
  </si>
  <si>
    <t>ОП.05</t>
  </si>
  <si>
    <t>УП.04</t>
  </si>
  <si>
    <t>ПП.05</t>
  </si>
  <si>
    <t>УП.05</t>
  </si>
  <si>
    <t>Всего:</t>
  </si>
  <si>
    <t>Г(И)А</t>
  </si>
  <si>
    <t>Государственная (итоговая) аттестация</t>
  </si>
  <si>
    <t>Учебной практики</t>
  </si>
  <si>
    <t>Диф. зачетов</t>
  </si>
  <si>
    <t>Производственной практики</t>
  </si>
  <si>
    <t>УП.03</t>
  </si>
  <si>
    <t>дифференцированных зачетов</t>
  </si>
  <si>
    <t>IV курс</t>
  </si>
  <si>
    <t>5 сем.</t>
  </si>
  <si>
    <t>6 сем.</t>
  </si>
  <si>
    <t>7 сем.</t>
  </si>
  <si>
    <t>8 сем.</t>
  </si>
  <si>
    <t>ОГСЭ 01.</t>
  </si>
  <si>
    <t>ОГСЭ 02.</t>
  </si>
  <si>
    <t>ОГСЭ.00</t>
  </si>
  <si>
    <t>Общий гуманитарный и социально-экономический цикл</t>
  </si>
  <si>
    <t>ЕН.00</t>
  </si>
  <si>
    <t>Математический и общий естественнонаучный цикл</t>
  </si>
  <si>
    <t>Распределение обязательных учебных занятий по курсам и семестрам</t>
  </si>
  <si>
    <t>ОГСЭ 03.</t>
  </si>
  <si>
    <t>ОГСЭ 04.</t>
  </si>
  <si>
    <t>ОГСЭ 05.</t>
  </si>
  <si>
    <t>ОГСЭ 06.</t>
  </si>
  <si>
    <t>ЕН.01</t>
  </si>
  <si>
    <t>ЕН.02</t>
  </si>
  <si>
    <t>МДК 02.02</t>
  </si>
  <si>
    <t>ОП 06</t>
  </si>
  <si>
    <t>Наименование циклов, разделов,предметов, дисциплин, профессиональных модулей, междисциплинарных курсов</t>
  </si>
  <si>
    <t>Химия</t>
  </si>
  <si>
    <t>Биология</t>
  </si>
  <si>
    <t>Основы философии</t>
  </si>
  <si>
    <t>Психология общения</t>
  </si>
  <si>
    <t>Экологические основы природопользования</t>
  </si>
  <si>
    <t>ОП 07</t>
  </si>
  <si>
    <t>ОП 08</t>
  </si>
  <si>
    <t>ОП 09</t>
  </si>
  <si>
    <t>ОП 10</t>
  </si>
  <si>
    <t>ОП 11</t>
  </si>
  <si>
    <t>ОП 12</t>
  </si>
  <si>
    <t>ОП 13</t>
  </si>
  <si>
    <t>Геодезия с основами черчения</t>
  </si>
  <si>
    <t>Основы аналитической химии</t>
  </si>
  <si>
    <t>Микробиология, санитария и гигиена</t>
  </si>
  <si>
    <t>Информационные технологии в профессиональной деятельности</t>
  </si>
  <si>
    <t>Метрология и стандартизация</t>
  </si>
  <si>
    <t>Правовые основы профессиональной деятельности</t>
  </si>
  <si>
    <t>Охрана труда</t>
  </si>
  <si>
    <t>Безопасность жизнедеятельности</t>
  </si>
  <si>
    <t>Эффективное поведение на рынке труда</t>
  </si>
  <si>
    <t>Болезни рыб естественных популяций</t>
  </si>
  <si>
    <t>Зоология беспозвоночных</t>
  </si>
  <si>
    <t>Аквариумистика</t>
  </si>
  <si>
    <t>Контроль качества среды обитания гидробионтов и их учет</t>
  </si>
  <si>
    <t>Основные принципы и методы мониторинга среды обитания гидробионтов и их учета</t>
  </si>
  <si>
    <t>Воспроизводство и выращивание рыбы и других гидробионтов</t>
  </si>
  <si>
    <t>Технологии воспроизводства и выращивания рыбы и других гидробионтов</t>
  </si>
  <si>
    <t>Техническое обеспечение процессов воспроизводства и выращивания рыбы и других гидробионтов</t>
  </si>
  <si>
    <t>УП.02</t>
  </si>
  <si>
    <t>ПП.03</t>
  </si>
  <si>
    <t xml:space="preserve">Управление структурным подразделением организации </t>
  </si>
  <si>
    <t>Выполнение работ по рабочей профессии "Рыбовод"</t>
  </si>
  <si>
    <t>Охрана водных биоресурсов и среды их обитания</t>
  </si>
  <si>
    <t>Основные  принципы и нормы охраны гидробионтов и среды их обитания</t>
  </si>
  <si>
    <t xml:space="preserve">Управление работой структурного подразделения рыбоводческой организации </t>
  </si>
  <si>
    <t>Информатика</t>
  </si>
  <si>
    <t>Консультации</t>
  </si>
  <si>
    <t>17 нед.</t>
  </si>
  <si>
    <t>22 нед.</t>
  </si>
  <si>
    <t>Объем образовательной нагрузки</t>
  </si>
  <si>
    <t>Основы экономики, менеджмента и маркетинга</t>
  </si>
  <si>
    <t>Курсовых работ</t>
  </si>
  <si>
    <t>ДЗ</t>
  </si>
  <si>
    <t>Э</t>
  </si>
  <si>
    <t>ПП.04</t>
  </si>
  <si>
    <t>Промежуточная аттестация</t>
  </si>
  <si>
    <t>Учебная практика</t>
  </si>
  <si>
    <t>Производственная практика</t>
  </si>
  <si>
    <t>Преддипломная практика</t>
  </si>
  <si>
    <t>Индивидуальный проект</t>
  </si>
  <si>
    <t>ПДП</t>
  </si>
  <si>
    <t>Заместитель директора по учебной работе:</t>
  </si>
  <si>
    <t>Л. Д. Канарейкина</t>
  </si>
  <si>
    <t>3. План учебного процесса</t>
  </si>
  <si>
    <t>Форма практической подготовки</t>
  </si>
  <si>
    <t>Максимальная</t>
  </si>
  <si>
    <t>Минимальная</t>
  </si>
  <si>
    <t>Обязательная нагрузка</t>
  </si>
  <si>
    <t>Аудиторные занятия</t>
  </si>
  <si>
    <t>Проверка</t>
  </si>
  <si>
    <t>Разница</t>
  </si>
  <si>
    <t xml:space="preserve">Иностранный язык </t>
  </si>
  <si>
    <t>Основы безопасности жизнедеятельности</t>
  </si>
  <si>
    <t xml:space="preserve">Астрономия </t>
  </si>
  <si>
    <t>ИП</t>
  </si>
  <si>
    <t>1</t>
  </si>
  <si>
    <t>Русский язык и культура речи</t>
  </si>
  <si>
    <t>Недельная нагрузка</t>
  </si>
  <si>
    <t>Заместитель директора по производственному обучению:</t>
  </si>
  <si>
    <t>по специальности  35.02.09 Ихтиология и рыбоводство</t>
  </si>
  <si>
    <t>Естественнонаучный профиль</t>
  </si>
  <si>
    <t>Родной язык / Родная литература</t>
  </si>
  <si>
    <t>З,З,З,З</t>
  </si>
  <si>
    <t>Консультации на учебную группу по 4 часа на студента в год (на 25 чел. всего 100 час.)
Государственная итоговая аттестация включает подготовку и защиту выпускной 
квалификационной работы (дипломная работа, дипломный проект)
19.01 - 01.03.2025 г.</t>
  </si>
  <si>
    <t>Общеобразовательный цикл</t>
  </si>
  <si>
    <t>Предметные области</t>
  </si>
  <si>
    <t>Наименование</t>
  </si>
  <si>
    <t>Русский язык и литература</t>
  </si>
  <si>
    <t xml:space="preserve">Иностранные языки </t>
  </si>
  <si>
    <t>Математика и информатика</t>
  </si>
  <si>
    <t>Общественные науки</t>
  </si>
  <si>
    <t>Физическая культура, экология, ОБЖ</t>
  </si>
  <si>
    <t>Естественные науки</t>
  </si>
  <si>
    <t>Родной язык и родная литература</t>
  </si>
  <si>
    <t>ОО.00</t>
  </si>
  <si>
    <t>ОО.01 (б)</t>
  </si>
  <si>
    <t>ОО.02 (б)</t>
  </si>
  <si>
    <t>ОО.03 (б)</t>
  </si>
  <si>
    <t>ОО.04 (б)</t>
  </si>
  <si>
    <t>ОО.05 (у)</t>
  </si>
  <si>
    <t>ОО.06 (б)</t>
  </si>
  <si>
    <t>ОО.07 (б)</t>
  </si>
  <si>
    <t>ОО.08 (у)</t>
  </si>
  <si>
    <t>ОО.09 (у)</t>
  </si>
  <si>
    <t>ОО.10 (б)</t>
  </si>
  <si>
    <t>ОО.11 (б)</t>
  </si>
  <si>
    <t>ОО.12 (б)</t>
  </si>
  <si>
    <t>Дисциплин, предметов и МДК</t>
  </si>
  <si>
    <t>Эк</t>
  </si>
  <si>
    <t>Е.П. Новикова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</si>
</sst>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4" xfId="0" applyFont="1" applyBorder="1" applyAlignment="1" applyProtection="1">
      <alignment vertical="top" wrapText="1"/>
      <protection hidden="1"/>
    </xf>
    <xf numFmtId="0" fontId="3" fillId="0" borderId="0" xfId="0" applyFont="1"/>
    <xf numFmtId="0" fontId="3" fillId="0" borderId="0" xfId="0" applyFont="1" applyAlignment="1"/>
    <xf numFmtId="0" fontId="9" fillId="0" borderId="0" xfId="0" applyFont="1"/>
    <xf numFmtId="0" fontId="9" fillId="0" borderId="0" xfId="0" applyFont="1" applyBorder="1"/>
    <xf numFmtId="49" fontId="9" fillId="0" borderId="0" xfId="0" applyNumberFormat="1" applyFont="1" applyFill="1" applyBorder="1" applyAlignment="1">
      <alignment textRotation="90"/>
    </xf>
    <xf numFmtId="0" fontId="9" fillId="0" borderId="0" xfId="0" applyNumberFormat="1" applyFont="1" applyBorder="1"/>
    <xf numFmtId="0" fontId="9" fillId="0" borderId="0" xfId="0" applyNumberFormat="1" applyFont="1"/>
    <xf numFmtId="0" fontId="9" fillId="0" borderId="0" xfId="0" applyNumberFormat="1" applyFont="1" applyFill="1" applyBorder="1"/>
    <xf numFmtId="0" fontId="10" fillId="0" borderId="0" xfId="0" applyFont="1" applyFill="1"/>
    <xf numFmtId="0" fontId="11" fillId="0" borderId="0" xfId="0" applyFont="1" applyFill="1" applyAlignment="1"/>
    <xf numFmtId="0" fontId="12" fillId="0" borderId="0" xfId="0" applyFont="1" applyFill="1"/>
    <xf numFmtId="0" fontId="10" fillId="0" borderId="0" xfId="0" applyNumberFormat="1" applyFont="1" applyFill="1"/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0" fontId="10" fillId="0" borderId="0" xfId="0" applyFont="1" applyFill="1" applyAlignment="1">
      <alignment textRotation="90" wrapText="1"/>
    </xf>
    <xf numFmtId="0" fontId="11" fillId="0" borderId="0" xfId="0" applyFont="1" applyFill="1" applyAlignment="1">
      <alignment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4" xfId="0" applyFont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1" fontId="10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12" fillId="0" borderId="4" xfId="0" applyFont="1" applyBorder="1" applyAlignment="1" applyProtection="1">
      <alignment vertical="top" wrapText="1"/>
      <protection hidden="1"/>
    </xf>
    <xf numFmtId="0" fontId="5" fillId="3" borderId="4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vertical="top" wrapText="1"/>
    </xf>
    <xf numFmtId="0" fontId="5" fillId="7" borderId="4" xfId="0" applyFont="1" applyFill="1" applyBorder="1" applyAlignment="1">
      <alignment vertical="top" wrapText="1"/>
    </xf>
    <xf numFmtId="0" fontId="5" fillId="7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3" fillId="8" borderId="4" xfId="0" applyFont="1" applyFill="1" applyBorder="1" applyAlignment="1">
      <alignment vertical="center" wrapText="1"/>
    </xf>
    <xf numFmtId="0" fontId="3" fillId="8" borderId="4" xfId="0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0" fontId="3" fillId="8" borderId="4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vertical="center" wrapText="1"/>
    </xf>
    <xf numFmtId="0" fontId="3" fillId="9" borderId="4" xfId="0" applyFont="1" applyFill="1" applyBorder="1" applyAlignment="1">
      <alignment horizontal="center" vertical="center" wrapText="1"/>
    </xf>
    <xf numFmtId="49" fontId="3" fillId="9" borderId="4" xfId="0" applyNumberFormat="1" applyFont="1" applyFill="1" applyBorder="1" applyAlignment="1">
      <alignment horizontal="center" vertical="center" wrapText="1"/>
    </xf>
    <xf numFmtId="0" fontId="3" fillId="9" borderId="4" xfId="0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vertical="top" wrapText="1"/>
    </xf>
    <xf numFmtId="49" fontId="5" fillId="7" borderId="4" xfId="0" applyNumberFormat="1" applyFont="1" applyFill="1" applyBorder="1" applyAlignment="1">
      <alignment horizontal="center" vertical="center" wrapText="1"/>
    </xf>
    <xf numFmtId="0" fontId="5" fillId="6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5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1" fontId="5" fillId="5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10" fillId="0" borderId="0" xfId="0" applyNumberFormat="1" applyFont="1" applyFill="1"/>
    <xf numFmtId="1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NumberFormat="1" applyFont="1" applyFill="1"/>
    <xf numFmtId="0" fontId="12" fillId="0" borderId="0" xfId="0" applyNumberFormat="1" applyFont="1" applyFill="1"/>
    <xf numFmtId="0" fontId="3" fillId="0" borderId="6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top" wrapText="1"/>
    </xf>
    <xf numFmtId="0" fontId="11" fillId="7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5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5" fillId="0" borderId="3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NumberFormat="1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2</xdr:row>
      <xdr:rowOff>0</xdr:rowOff>
    </xdr:from>
    <xdr:to>
      <xdr:col>5</xdr:col>
      <xdr:colOff>150812</xdr:colOff>
      <xdr:row>2</xdr:row>
      <xdr:rowOff>1588</xdr:rowOff>
    </xdr:to>
    <xdr:cxnSp macro="">
      <xdr:nvCxnSpPr>
        <xdr:cNvPr id="2" name="Прямая соединительная линия 1"/>
        <xdr:cNvCxnSpPr/>
      </xdr:nvCxnSpPr>
      <xdr:spPr>
        <a:xfrm>
          <a:off x="7938" y="409575"/>
          <a:ext cx="480059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I25" sqref="I25"/>
    </sheetView>
  </sheetViews>
  <sheetFormatPr defaultRowHeight="15" x14ac:dyDescent="0.25"/>
  <sheetData>
    <row r="1" spans="1:15" ht="15.75" x14ac:dyDescent="0.25">
      <c r="A1" s="93"/>
      <c r="B1" s="93"/>
      <c r="C1" s="93"/>
      <c r="D1" s="93"/>
      <c r="E1" s="93"/>
      <c r="F1" s="93"/>
      <c r="G1" s="93"/>
      <c r="H1" s="2"/>
      <c r="I1" s="93"/>
      <c r="J1" s="93"/>
      <c r="K1" s="93"/>
      <c r="L1" s="93"/>
      <c r="M1" s="93"/>
      <c r="N1" s="93"/>
      <c r="O1" s="93"/>
    </row>
    <row r="2" spans="1:15" ht="15.75" x14ac:dyDescent="0.25">
      <c r="A2" s="93"/>
      <c r="B2" s="93"/>
      <c r="C2" s="93"/>
      <c r="D2" s="93"/>
      <c r="E2" s="93"/>
      <c r="F2" s="93"/>
      <c r="G2" s="93"/>
      <c r="H2" s="2"/>
      <c r="I2" s="93"/>
      <c r="J2" s="93"/>
      <c r="K2" s="93"/>
      <c r="L2" s="93"/>
      <c r="M2" s="93"/>
      <c r="N2" s="93"/>
      <c r="O2" s="93"/>
    </row>
    <row r="3" spans="1:15" ht="15.75" x14ac:dyDescent="0.25">
      <c r="A3" s="93"/>
      <c r="B3" s="93"/>
      <c r="C3" s="93"/>
      <c r="D3" s="93"/>
      <c r="E3" s="93"/>
      <c r="F3" s="93"/>
      <c r="G3" s="93"/>
      <c r="H3" s="2"/>
      <c r="I3" s="93"/>
      <c r="J3" s="93"/>
      <c r="K3" s="93"/>
      <c r="L3" s="93"/>
      <c r="M3" s="93"/>
      <c r="N3" s="93"/>
      <c r="O3" s="2"/>
    </row>
    <row r="4" spans="1:15" ht="15.75" x14ac:dyDescent="0.25">
      <c r="A4" s="93"/>
      <c r="B4" s="93"/>
      <c r="C4" s="93"/>
      <c r="D4" s="93"/>
      <c r="E4" s="93"/>
      <c r="F4" s="93"/>
      <c r="G4" s="93"/>
      <c r="H4" s="2"/>
      <c r="I4" s="93"/>
      <c r="J4" s="93"/>
      <c r="K4" s="93"/>
      <c r="L4" s="93"/>
      <c r="M4" s="93"/>
      <c r="N4" s="93"/>
      <c r="O4" s="2"/>
    </row>
    <row r="5" spans="1:15" ht="15.75" x14ac:dyDescent="0.25">
      <c r="A5" s="93"/>
      <c r="B5" s="93"/>
      <c r="C5" s="93"/>
      <c r="D5" s="93"/>
      <c r="E5" s="93"/>
      <c r="F5" s="93"/>
      <c r="G5" s="93"/>
      <c r="H5" s="2"/>
      <c r="I5" s="93"/>
      <c r="J5" s="93"/>
      <c r="K5" s="93"/>
      <c r="L5" s="93"/>
      <c r="M5" s="93"/>
      <c r="N5" s="93"/>
      <c r="O5" s="2"/>
    </row>
    <row r="6" spans="1:15" ht="15.75" x14ac:dyDescent="0.25">
      <c r="A6" s="97"/>
      <c r="B6" s="97"/>
      <c r="C6" s="97"/>
      <c r="D6" s="97"/>
      <c r="E6" s="97"/>
      <c r="F6" s="97"/>
      <c r="G6" s="97"/>
      <c r="H6" s="2"/>
      <c r="I6" s="93"/>
      <c r="J6" s="93"/>
      <c r="K6" s="93"/>
      <c r="L6" s="93"/>
      <c r="M6" s="93"/>
      <c r="N6" s="93"/>
      <c r="O6" s="2"/>
    </row>
    <row r="7" spans="1:15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8.75" x14ac:dyDescent="0.3">
      <c r="A8" s="2"/>
      <c r="B8" s="2"/>
      <c r="C8" s="2"/>
      <c r="D8" s="94"/>
      <c r="E8" s="94"/>
      <c r="F8" s="94"/>
      <c r="G8" s="94"/>
      <c r="H8" s="94"/>
      <c r="I8" s="94"/>
      <c r="J8" s="94"/>
      <c r="K8" s="94"/>
      <c r="L8" s="2"/>
      <c r="M8" s="2"/>
      <c r="N8" s="2"/>
      <c r="O8" s="2"/>
    </row>
    <row r="9" spans="1:15" ht="15.75" x14ac:dyDescent="0.25">
      <c r="A9" s="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2"/>
      <c r="O9" s="2"/>
    </row>
    <row r="10" spans="1:15" ht="15.75" x14ac:dyDescent="0.25">
      <c r="A10" s="2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2"/>
      <c r="O10" s="2"/>
    </row>
    <row r="11" spans="1:15" ht="15.75" x14ac:dyDescent="0.25">
      <c r="A11" s="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2"/>
      <c r="O11" s="2"/>
    </row>
    <row r="12" spans="1:15" ht="15.75" x14ac:dyDescent="0.25">
      <c r="A12" s="2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2"/>
      <c r="O12" s="2"/>
    </row>
    <row r="13" spans="1:15" ht="15.75" x14ac:dyDescent="0.25">
      <c r="A13" s="2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2"/>
      <c r="O13" s="2"/>
    </row>
    <row r="14" spans="1:15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5.75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2"/>
      <c r="O16" s="2"/>
    </row>
    <row r="17" spans="1:15" ht="15.75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2"/>
      <c r="O17" s="2"/>
    </row>
    <row r="18" spans="1:15" ht="15.75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2"/>
      <c r="O18" s="2"/>
    </row>
    <row r="19" spans="1:15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  <c r="O19" s="2"/>
    </row>
  </sheetData>
  <mergeCells count="21">
    <mergeCell ref="A1:G1"/>
    <mergeCell ref="I1:O1"/>
    <mergeCell ref="A2:G2"/>
    <mergeCell ref="I2:O2"/>
    <mergeCell ref="A3:G3"/>
    <mergeCell ref="I3:N3"/>
    <mergeCell ref="A4:G4"/>
    <mergeCell ref="I4:N4"/>
    <mergeCell ref="A5:G5"/>
    <mergeCell ref="I5:N5"/>
    <mergeCell ref="A6:G6"/>
    <mergeCell ref="I6:N6"/>
    <mergeCell ref="A16:M16"/>
    <mergeCell ref="A18:M18"/>
    <mergeCell ref="A17:M17"/>
    <mergeCell ref="D8:K8"/>
    <mergeCell ref="B9:M9"/>
    <mergeCell ref="B10:M10"/>
    <mergeCell ref="B11:M11"/>
    <mergeCell ref="B12:M12"/>
    <mergeCell ref="B13:M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23"/>
  <sheetViews>
    <sheetView zoomScale="107" zoomScaleNormal="107" workbookViewId="0">
      <selection activeCell="BK17" sqref="BK17"/>
    </sheetView>
  </sheetViews>
  <sheetFormatPr defaultRowHeight="12.75" x14ac:dyDescent="0.2"/>
  <cols>
    <col min="1" max="1" width="2.5703125" style="4" customWidth="1"/>
    <col min="2" max="2" width="3" style="4" bestFit="1" customWidth="1"/>
    <col min="3" max="3" width="2.28515625" style="4" customWidth="1"/>
    <col min="4" max="89" width="2.5703125" style="4" customWidth="1"/>
    <col min="90" max="16384" width="9.140625" style="4"/>
  </cols>
  <sheetData>
    <row r="3" spans="1:2" ht="15" customHeight="1" x14ac:dyDescent="0.2">
      <c r="A3" s="5"/>
      <c r="B3" s="5"/>
    </row>
    <row r="4" spans="1:2" s="8" customFormat="1" ht="87.75" customHeight="1" x14ac:dyDescent="0.2">
      <c r="A4" s="6"/>
      <c r="B4" s="7"/>
    </row>
    <row r="5" spans="1:2" s="8" customFormat="1" x14ac:dyDescent="0.2">
      <c r="A5" s="9"/>
    </row>
    <row r="6" spans="1:2" x14ac:dyDescent="0.2">
      <c r="B6" s="8"/>
    </row>
    <row r="7" spans="1:2" x14ac:dyDescent="0.2">
      <c r="B7" s="8"/>
    </row>
    <row r="9" spans="1:2" s="5" customFormat="1" x14ac:dyDescent="0.2"/>
    <row r="10" spans="1:2" s="5" customFormat="1" ht="13.5" customHeight="1" x14ac:dyDescent="0.2"/>
    <row r="11" spans="1:2" s="5" customFormat="1" ht="13.5" customHeight="1" x14ac:dyDescent="0.2"/>
    <row r="12" spans="1:2" ht="13.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</sheetData>
  <pageMargins left="0.25" right="0.25" top="0.75" bottom="0.75" header="0.3" footer="0.3"/>
  <pageSetup paperSize="9" scale="89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82"/>
  <sheetViews>
    <sheetView tabSelected="1" zoomScale="72" zoomScaleNormal="72" workbookViewId="0">
      <pane xSplit="2" ySplit="7" topLeftCell="C8" activePane="bottomRight" state="frozen"/>
      <selection activeCell="A2" sqref="A2"/>
      <selection pane="topRight" activeCell="C2" sqref="C2"/>
      <selection pane="bottomLeft" activeCell="A7" sqref="A7"/>
      <selection pane="bottomRight" activeCell="T92" sqref="T92"/>
    </sheetView>
  </sheetViews>
  <sheetFormatPr defaultRowHeight="15.75" x14ac:dyDescent="0.25"/>
  <cols>
    <col min="1" max="1" width="12.7109375" style="12" customWidth="1"/>
    <col min="2" max="3" width="33.85546875" style="12" customWidth="1"/>
    <col min="4" max="4" width="5.7109375" style="12" customWidth="1"/>
    <col min="5" max="5" width="6.7109375" style="12" customWidth="1"/>
    <col min="6" max="6" width="5.7109375" style="12" customWidth="1"/>
    <col min="7" max="8" width="7.7109375" style="79" customWidth="1"/>
    <col min="9" max="20" width="8.7109375" style="12" customWidth="1"/>
    <col min="21" max="21" width="5.7109375" style="12" customWidth="1"/>
    <col min="22" max="22" width="8.7109375" style="12" customWidth="1"/>
    <col min="23" max="23" width="5.7109375" style="12" customWidth="1"/>
    <col min="24" max="24" width="8.7109375" style="12" customWidth="1"/>
    <col min="25" max="25" width="5.7109375" style="12" customWidth="1"/>
    <col min="26" max="26" width="8.7109375" style="12" customWidth="1"/>
    <col min="27" max="27" width="5.7109375" style="12" customWidth="1"/>
    <col min="28" max="28" width="8.7109375" style="12" customWidth="1"/>
    <col min="29" max="29" width="9.7109375" style="10" customWidth="1"/>
    <col min="30" max="30" width="9.140625" style="10"/>
    <col min="31" max="16384" width="9.140625" style="12"/>
  </cols>
  <sheetData>
    <row r="1" spans="1:30" x14ac:dyDescent="0.25">
      <c r="A1" s="140" t="s">
        <v>135</v>
      </c>
      <c r="B1" s="140"/>
      <c r="C1" s="89"/>
      <c r="D1" s="141" t="s">
        <v>151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D1" s="11"/>
    </row>
    <row r="2" spans="1:30" ht="16.5" thickBot="1" x14ac:dyDescent="0.3">
      <c r="A2" s="10"/>
      <c r="B2" s="10"/>
      <c r="C2" s="10"/>
      <c r="D2" s="10"/>
      <c r="E2" s="10"/>
      <c r="F2" s="10"/>
      <c r="G2" s="13"/>
      <c r="H2" s="13"/>
      <c r="I2" s="10"/>
      <c r="J2" s="10"/>
      <c r="K2" s="10"/>
      <c r="L2" s="10"/>
      <c r="M2" s="10"/>
      <c r="N2" s="10"/>
      <c r="O2" s="10"/>
      <c r="P2" s="10"/>
      <c r="Q2" s="10"/>
      <c r="R2" s="142" t="s">
        <v>152</v>
      </c>
      <c r="S2" s="142"/>
      <c r="T2" s="142"/>
      <c r="U2" s="142"/>
      <c r="V2" s="142"/>
      <c r="W2" s="142"/>
      <c r="X2" s="142"/>
      <c r="Y2" s="142"/>
      <c r="Z2" s="142"/>
      <c r="AA2" s="142"/>
      <c r="AB2" s="142"/>
    </row>
    <row r="3" spans="1:30" ht="60" customHeight="1" thickBot="1" x14ac:dyDescent="0.3">
      <c r="A3" s="129" t="s">
        <v>0</v>
      </c>
      <c r="B3" s="134" t="s">
        <v>80</v>
      </c>
      <c r="C3" s="135"/>
      <c r="D3" s="143" t="s">
        <v>37</v>
      </c>
      <c r="E3" s="143"/>
      <c r="F3" s="143"/>
      <c r="G3" s="144" t="s">
        <v>136</v>
      </c>
      <c r="H3" s="144"/>
      <c r="I3" s="143" t="s">
        <v>39</v>
      </c>
      <c r="J3" s="143"/>
      <c r="K3" s="143"/>
      <c r="L3" s="143"/>
      <c r="M3" s="143"/>
      <c r="N3" s="143"/>
      <c r="O3" s="143"/>
      <c r="P3" s="143"/>
      <c r="Q3" s="143" t="s">
        <v>71</v>
      </c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</row>
    <row r="4" spans="1:30" ht="17.25" customHeight="1" thickBot="1" x14ac:dyDescent="0.3">
      <c r="A4" s="129"/>
      <c r="B4" s="136"/>
      <c r="C4" s="137"/>
      <c r="D4" s="129" t="s">
        <v>26</v>
      </c>
      <c r="E4" s="129" t="s">
        <v>59</v>
      </c>
      <c r="F4" s="129" t="s">
        <v>1</v>
      </c>
      <c r="G4" s="130" t="s">
        <v>137</v>
      </c>
      <c r="H4" s="130" t="s">
        <v>138</v>
      </c>
      <c r="I4" s="129" t="s">
        <v>121</v>
      </c>
      <c r="J4" s="129" t="s">
        <v>38</v>
      </c>
      <c r="K4" s="149" t="s">
        <v>2</v>
      </c>
      <c r="L4" s="149"/>
      <c r="M4" s="149"/>
      <c r="N4" s="149"/>
      <c r="O4" s="149"/>
      <c r="P4" s="149"/>
      <c r="Q4" s="148" t="s">
        <v>3</v>
      </c>
      <c r="R4" s="148"/>
      <c r="S4" s="145" t="s">
        <v>4</v>
      </c>
      <c r="T4" s="146"/>
      <c r="U4" s="147"/>
      <c r="V4" s="145" t="s">
        <v>5</v>
      </c>
      <c r="W4" s="146"/>
      <c r="X4" s="146"/>
      <c r="Y4" s="147"/>
      <c r="Z4" s="148" t="s">
        <v>60</v>
      </c>
      <c r="AA4" s="148"/>
      <c r="AB4" s="148"/>
    </row>
    <row r="5" spans="1:30" ht="17.25" customHeight="1" thickBot="1" x14ac:dyDescent="0.3">
      <c r="A5" s="129"/>
      <c r="B5" s="136"/>
      <c r="C5" s="137"/>
      <c r="D5" s="129"/>
      <c r="E5" s="129"/>
      <c r="F5" s="129"/>
      <c r="G5" s="130"/>
      <c r="H5" s="130"/>
      <c r="I5" s="129"/>
      <c r="J5" s="129"/>
      <c r="K5" s="129" t="s">
        <v>6</v>
      </c>
      <c r="L5" s="143" t="s">
        <v>7</v>
      </c>
      <c r="M5" s="143"/>
      <c r="N5" s="143"/>
      <c r="O5" s="143"/>
      <c r="P5" s="143"/>
      <c r="Q5" s="14" t="s">
        <v>40</v>
      </c>
      <c r="R5" s="14" t="s">
        <v>8</v>
      </c>
      <c r="S5" s="14" t="s">
        <v>9</v>
      </c>
      <c r="T5" s="145" t="s">
        <v>10</v>
      </c>
      <c r="U5" s="147"/>
      <c r="V5" s="145" t="s">
        <v>61</v>
      </c>
      <c r="W5" s="147"/>
      <c r="X5" s="145" t="s">
        <v>62</v>
      </c>
      <c r="Y5" s="147"/>
      <c r="Z5" s="145" t="s">
        <v>63</v>
      </c>
      <c r="AA5" s="147"/>
      <c r="AB5" s="14" t="s">
        <v>64</v>
      </c>
    </row>
    <row r="6" spans="1:30" ht="17.25" customHeight="1" thickBot="1" x14ac:dyDescent="0.3">
      <c r="A6" s="129"/>
      <c r="B6" s="138"/>
      <c r="C6" s="139"/>
      <c r="D6" s="129"/>
      <c r="E6" s="129"/>
      <c r="F6" s="129"/>
      <c r="G6" s="130"/>
      <c r="H6" s="130"/>
      <c r="I6" s="129"/>
      <c r="J6" s="129"/>
      <c r="K6" s="129"/>
      <c r="L6" s="143"/>
      <c r="M6" s="143"/>
      <c r="N6" s="143"/>
      <c r="O6" s="143"/>
      <c r="P6" s="143"/>
      <c r="Q6" s="14" t="s">
        <v>119</v>
      </c>
      <c r="R6" s="15" t="s">
        <v>120</v>
      </c>
      <c r="S6" s="14">
        <v>16</v>
      </c>
      <c r="T6" s="14">
        <v>22</v>
      </c>
      <c r="U6" s="14">
        <v>1</v>
      </c>
      <c r="V6" s="14">
        <v>16</v>
      </c>
      <c r="W6" s="14">
        <v>1</v>
      </c>
      <c r="X6" s="14">
        <v>14</v>
      </c>
      <c r="Y6" s="14">
        <v>1</v>
      </c>
      <c r="Z6" s="14">
        <v>7</v>
      </c>
      <c r="AA6" s="14">
        <v>1</v>
      </c>
      <c r="AB6" s="14"/>
    </row>
    <row r="7" spans="1:30" ht="111" customHeight="1" thickBot="1" x14ac:dyDescent="0.3">
      <c r="A7" s="129"/>
      <c r="B7" s="90" t="s">
        <v>157</v>
      </c>
      <c r="C7" s="90" t="s">
        <v>158</v>
      </c>
      <c r="D7" s="129"/>
      <c r="E7" s="129"/>
      <c r="F7" s="129"/>
      <c r="G7" s="130"/>
      <c r="H7" s="130"/>
      <c r="I7" s="129"/>
      <c r="J7" s="129"/>
      <c r="K7" s="129"/>
      <c r="L7" s="16" t="s">
        <v>11</v>
      </c>
      <c r="M7" s="16" t="s">
        <v>12</v>
      </c>
      <c r="N7" s="16" t="s">
        <v>118</v>
      </c>
      <c r="O7" s="16" t="s">
        <v>127</v>
      </c>
      <c r="P7" s="16" t="s">
        <v>123</v>
      </c>
      <c r="Q7" s="17" t="s">
        <v>139</v>
      </c>
      <c r="R7" s="17" t="s">
        <v>139</v>
      </c>
      <c r="S7" s="14" t="s">
        <v>27</v>
      </c>
      <c r="T7" s="14" t="s">
        <v>27</v>
      </c>
      <c r="U7" s="14"/>
      <c r="V7" s="14" t="s">
        <v>27</v>
      </c>
      <c r="W7" s="14"/>
      <c r="X7" s="14" t="s">
        <v>27</v>
      </c>
      <c r="Y7" s="14"/>
      <c r="Z7" s="14" t="s">
        <v>27</v>
      </c>
      <c r="AA7" s="14"/>
      <c r="AB7" s="14" t="s">
        <v>27</v>
      </c>
      <c r="AC7" s="18" t="s">
        <v>140</v>
      </c>
      <c r="AD7" s="19"/>
    </row>
    <row r="8" spans="1:30" ht="12" customHeight="1" thickBot="1" x14ac:dyDescent="0.3">
      <c r="A8" s="84">
        <v>1</v>
      </c>
      <c r="B8" s="84">
        <f>A8+1</f>
        <v>2</v>
      </c>
      <c r="C8" s="84">
        <f t="shared" ref="C8:AB8" si="0">B8+1</f>
        <v>3</v>
      </c>
      <c r="D8" s="84">
        <f t="shared" si="0"/>
        <v>4</v>
      </c>
      <c r="E8" s="84">
        <f t="shared" si="0"/>
        <v>5</v>
      </c>
      <c r="F8" s="84">
        <f t="shared" si="0"/>
        <v>6</v>
      </c>
      <c r="G8" s="84">
        <f t="shared" si="0"/>
        <v>7</v>
      </c>
      <c r="H8" s="84">
        <f t="shared" si="0"/>
        <v>8</v>
      </c>
      <c r="I8" s="84">
        <f t="shared" si="0"/>
        <v>9</v>
      </c>
      <c r="J8" s="84">
        <f t="shared" si="0"/>
        <v>10</v>
      </c>
      <c r="K8" s="84">
        <f t="shared" si="0"/>
        <v>11</v>
      </c>
      <c r="L8" s="84">
        <f t="shared" si="0"/>
        <v>12</v>
      </c>
      <c r="M8" s="84">
        <f t="shared" si="0"/>
        <v>13</v>
      </c>
      <c r="N8" s="84">
        <f t="shared" si="0"/>
        <v>14</v>
      </c>
      <c r="O8" s="84">
        <f t="shared" si="0"/>
        <v>15</v>
      </c>
      <c r="P8" s="84">
        <f t="shared" si="0"/>
        <v>16</v>
      </c>
      <c r="Q8" s="84">
        <f t="shared" si="0"/>
        <v>17</v>
      </c>
      <c r="R8" s="84">
        <f t="shared" si="0"/>
        <v>18</v>
      </c>
      <c r="S8" s="84">
        <f t="shared" si="0"/>
        <v>19</v>
      </c>
      <c r="T8" s="84">
        <f t="shared" si="0"/>
        <v>20</v>
      </c>
      <c r="U8" s="84">
        <f t="shared" si="0"/>
        <v>21</v>
      </c>
      <c r="V8" s="84">
        <f t="shared" si="0"/>
        <v>22</v>
      </c>
      <c r="W8" s="84">
        <f t="shared" si="0"/>
        <v>23</v>
      </c>
      <c r="X8" s="84">
        <f t="shared" si="0"/>
        <v>24</v>
      </c>
      <c r="Y8" s="84">
        <f t="shared" si="0"/>
        <v>25</v>
      </c>
      <c r="Z8" s="84">
        <f t="shared" si="0"/>
        <v>26</v>
      </c>
      <c r="AA8" s="84">
        <f t="shared" si="0"/>
        <v>27</v>
      </c>
      <c r="AB8" s="84">
        <f t="shared" si="0"/>
        <v>28</v>
      </c>
      <c r="AC8" s="10" t="s">
        <v>141</v>
      </c>
      <c r="AD8" s="10" t="s">
        <v>142</v>
      </c>
    </row>
    <row r="9" spans="1:30" s="26" customFormat="1" ht="16.5" thickBot="1" x14ac:dyDescent="0.3">
      <c r="A9" s="22" t="s">
        <v>166</v>
      </c>
      <c r="B9" s="124" t="s">
        <v>156</v>
      </c>
      <c r="C9" s="125"/>
      <c r="D9" s="23"/>
      <c r="E9" s="23"/>
      <c r="F9" s="23"/>
      <c r="G9" s="24">
        <f>SUM(G10:G22)</f>
        <v>561</v>
      </c>
      <c r="H9" s="24">
        <f t="shared" ref="H9:AB9" si="1">SUM(H10:H22)</f>
        <v>1404</v>
      </c>
      <c r="I9" s="24">
        <f t="shared" si="1"/>
        <v>2139</v>
      </c>
      <c r="J9" s="24">
        <f t="shared" si="1"/>
        <v>735</v>
      </c>
      <c r="K9" s="24">
        <f t="shared" si="1"/>
        <v>1404</v>
      </c>
      <c r="L9" s="24">
        <f t="shared" si="1"/>
        <v>691</v>
      </c>
      <c r="M9" s="24">
        <f t="shared" si="1"/>
        <v>713</v>
      </c>
      <c r="N9" s="24">
        <f t="shared" si="1"/>
        <v>0</v>
      </c>
      <c r="O9" s="24">
        <f t="shared" si="1"/>
        <v>0</v>
      </c>
      <c r="P9" s="24">
        <f t="shared" si="1"/>
        <v>0</v>
      </c>
      <c r="Q9" s="24">
        <f t="shared" si="1"/>
        <v>612</v>
      </c>
      <c r="R9" s="24">
        <f t="shared" si="1"/>
        <v>792</v>
      </c>
      <c r="S9" s="24">
        <f t="shared" si="1"/>
        <v>0</v>
      </c>
      <c r="T9" s="24">
        <f t="shared" si="1"/>
        <v>0</v>
      </c>
      <c r="U9" s="24"/>
      <c r="V9" s="24">
        <f t="shared" si="1"/>
        <v>0</v>
      </c>
      <c r="W9" s="24"/>
      <c r="X9" s="24">
        <f t="shared" si="1"/>
        <v>0</v>
      </c>
      <c r="Y9" s="24"/>
      <c r="Z9" s="24">
        <f t="shared" si="1"/>
        <v>0</v>
      </c>
      <c r="AA9" s="24"/>
      <c r="AB9" s="24">
        <f t="shared" si="1"/>
        <v>0</v>
      </c>
      <c r="AC9" s="25">
        <f t="shared" ref="AC9:AC38" si="2">SUM(Q9:AB9)</f>
        <v>1404</v>
      </c>
      <c r="AD9" s="25">
        <f t="shared" ref="AD9:AD21" si="3">AC9-K9</f>
        <v>0</v>
      </c>
    </row>
    <row r="10" spans="1:30" s="26" customFormat="1" ht="16.5" thickBot="1" x14ac:dyDescent="0.3">
      <c r="A10" s="1" t="s">
        <v>167</v>
      </c>
      <c r="B10" s="126" t="s">
        <v>159</v>
      </c>
      <c r="C10" s="27" t="s">
        <v>41</v>
      </c>
      <c r="D10" s="28"/>
      <c r="E10" s="28"/>
      <c r="F10" s="29" t="s">
        <v>125</v>
      </c>
      <c r="G10" s="30">
        <f>ROUND(K10*0.4,0)</f>
        <v>31</v>
      </c>
      <c r="H10" s="30">
        <f>K10</f>
        <v>78</v>
      </c>
      <c r="I10" s="31">
        <f t="shared" ref="I10:I22" si="4">J10+K10</f>
        <v>117</v>
      </c>
      <c r="J10" s="32">
        <v>39</v>
      </c>
      <c r="K10" s="33">
        <f>SUM(L10:P10)</f>
        <v>78</v>
      </c>
      <c r="L10" s="32">
        <v>39</v>
      </c>
      <c r="M10" s="32">
        <v>39</v>
      </c>
      <c r="N10" s="32"/>
      <c r="O10" s="32"/>
      <c r="P10" s="32"/>
      <c r="Q10" s="32">
        <v>34</v>
      </c>
      <c r="R10" s="32">
        <v>44</v>
      </c>
      <c r="S10" s="32"/>
      <c r="T10" s="32"/>
      <c r="U10" s="34"/>
      <c r="V10" s="35"/>
      <c r="W10" s="35"/>
      <c r="X10" s="35"/>
      <c r="Y10" s="35"/>
      <c r="Z10" s="35"/>
      <c r="AA10" s="35"/>
      <c r="AB10" s="35"/>
      <c r="AC10" s="25">
        <f t="shared" si="2"/>
        <v>78</v>
      </c>
      <c r="AD10" s="25">
        <f t="shared" si="3"/>
        <v>0</v>
      </c>
    </row>
    <row r="11" spans="1:30" s="26" customFormat="1" ht="16.5" thickBot="1" x14ac:dyDescent="0.3">
      <c r="A11" s="1" t="s">
        <v>168</v>
      </c>
      <c r="B11" s="127"/>
      <c r="C11" s="27" t="s">
        <v>42</v>
      </c>
      <c r="D11" s="28"/>
      <c r="E11" s="36" t="s">
        <v>124</v>
      </c>
      <c r="F11" s="32"/>
      <c r="G11" s="30">
        <f t="shared" ref="G11:G22" si="5">ROUND(K11*0.4,0)</f>
        <v>47</v>
      </c>
      <c r="H11" s="30">
        <f t="shared" ref="H11:H22" si="6">K11</f>
        <v>117</v>
      </c>
      <c r="I11" s="31">
        <f t="shared" si="4"/>
        <v>175</v>
      </c>
      <c r="J11" s="32">
        <v>58</v>
      </c>
      <c r="K11" s="33">
        <f t="shared" ref="K11:K22" si="7">SUM(L11:P11)</f>
        <v>117</v>
      </c>
      <c r="L11" s="32">
        <v>117</v>
      </c>
      <c r="M11" s="32">
        <v>0</v>
      </c>
      <c r="N11" s="32"/>
      <c r="O11" s="32"/>
      <c r="P11" s="32"/>
      <c r="Q11" s="32">
        <v>52</v>
      </c>
      <c r="R11" s="32">
        <v>65</v>
      </c>
      <c r="S11" s="32"/>
      <c r="T11" s="32"/>
      <c r="U11" s="34"/>
      <c r="V11" s="35"/>
      <c r="W11" s="35"/>
      <c r="X11" s="35"/>
      <c r="Y11" s="35"/>
      <c r="Z11" s="35"/>
      <c r="AA11" s="35"/>
      <c r="AB11" s="35"/>
      <c r="AC11" s="25">
        <f t="shared" si="2"/>
        <v>117</v>
      </c>
      <c r="AD11" s="25">
        <f t="shared" si="3"/>
        <v>0</v>
      </c>
    </row>
    <row r="12" spans="1:30" s="26" customFormat="1" ht="32.25" thickBot="1" x14ac:dyDescent="0.3">
      <c r="A12" s="1" t="s">
        <v>169</v>
      </c>
      <c r="B12" s="38" t="s">
        <v>165</v>
      </c>
      <c r="C12" s="27" t="s">
        <v>153</v>
      </c>
      <c r="D12" s="28"/>
      <c r="E12" s="29" t="s">
        <v>124</v>
      </c>
      <c r="F12" s="36"/>
      <c r="G12" s="30">
        <f>ROUND(K12*0.4,0)</f>
        <v>50</v>
      </c>
      <c r="H12" s="30">
        <f>K12</f>
        <v>125</v>
      </c>
      <c r="I12" s="31">
        <f>J12+K12</f>
        <v>187</v>
      </c>
      <c r="J12" s="37">
        <v>62</v>
      </c>
      <c r="K12" s="33">
        <f>SUM(L12:P12)</f>
        <v>125</v>
      </c>
      <c r="L12" s="32">
        <v>62</v>
      </c>
      <c r="M12" s="32">
        <v>63</v>
      </c>
      <c r="N12" s="32"/>
      <c r="O12" s="32"/>
      <c r="P12" s="32"/>
      <c r="Q12" s="32">
        <v>56</v>
      </c>
      <c r="R12" s="32">
        <v>69</v>
      </c>
      <c r="S12" s="32"/>
      <c r="T12" s="40"/>
      <c r="U12" s="40"/>
      <c r="V12" s="35"/>
      <c r="W12" s="35"/>
      <c r="X12" s="35"/>
      <c r="Y12" s="35"/>
      <c r="Z12" s="35"/>
      <c r="AA12" s="35"/>
      <c r="AB12" s="35"/>
      <c r="AC12" s="25">
        <f>SUM(Q12:AB12)</f>
        <v>125</v>
      </c>
      <c r="AD12" s="25">
        <f>AC12-K12</f>
        <v>0</v>
      </c>
    </row>
    <row r="13" spans="1:30" s="26" customFormat="1" ht="16.5" thickBot="1" x14ac:dyDescent="0.3">
      <c r="A13" s="1" t="s">
        <v>170</v>
      </c>
      <c r="B13" s="126" t="s">
        <v>161</v>
      </c>
      <c r="C13" s="27" t="s">
        <v>30</v>
      </c>
      <c r="D13" s="28"/>
      <c r="E13" s="36"/>
      <c r="F13" s="29" t="s">
        <v>125</v>
      </c>
      <c r="G13" s="30">
        <f>ROUND(K13*0.4,0)</f>
        <v>76</v>
      </c>
      <c r="H13" s="30">
        <f>K13</f>
        <v>190</v>
      </c>
      <c r="I13" s="31">
        <f>J13+K13</f>
        <v>285</v>
      </c>
      <c r="J13" s="37">
        <v>95</v>
      </c>
      <c r="K13" s="33">
        <f>SUM(L13:P13)</f>
        <v>190</v>
      </c>
      <c r="L13" s="32">
        <v>140</v>
      </c>
      <c r="M13" s="34">
        <v>50</v>
      </c>
      <c r="N13" s="32"/>
      <c r="O13" s="32"/>
      <c r="P13" s="32"/>
      <c r="Q13" s="32">
        <v>90</v>
      </c>
      <c r="R13" s="32">
        <v>100</v>
      </c>
      <c r="S13" s="32"/>
      <c r="T13" s="32"/>
      <c r="U13" s="34"/>
      <c r="V13" s="35"/>
      <c r="W13" s="35"/>
      <c r="X13" s="35"/>
      <c r="Y13" s="35"/>
      <c r="Z13" s="35"/>
      <c r="AA13" s="35"/>
      <c r="AB13" s="35"/>
      <c r="AC13" s="25">
        <f>SUM(Q13:AB13)</f>
        <v>190</v>
      </c>
      <c r="AD13" s="25">
        <f>AC13-K13</f>
        <v>0</v>
      </c>
    </row>
    <row r="14" spans="1:30" s="26" customFormat="1" ht="16.5" thickBot="1" x14ac:dyDescent="0.3">
      <c r="A14" s="1" t="s">
        <v>171</v>
      </c>
      <c r="B14" s="127"/>
      <c r="C14" s="39" t="s">
        <v>117</v>
      </c>
      <c r="D14" s="28"/>
      <c r="E14" s="29" t="s">
        <v>124</v>
      </c>
      <c r="F14" s="36"/>
      <c r="G14" s="30">
        <f>ROUND(K14*0.4,0)</f>
        <v>50</v>
      </c>
      <c r="H14" s="30">
        <f>K14</f>
        <v>125</v>
      </c>
      <c r="I14" s="31">
        <f>J14+K14</f>
        <v>187</v>
      </c>
      <c r="J14" s="37">
        <v>62</v>
      </c>
      <c r="K14" s="33">
        <f>SUM(L14:P14)</f>
        <v>125</v>
      </c>
      <c r="L14" s="32">
        <v>42</v>
      </c>
      <c r="M14" s="32">
        <v>83</v>
      </c>
      <c r="N14" s="32"/>
      <c r="O14" s="32"/>
      <c r="P14" s="32"/>
      <c r="Q14" s="32">
        <v>58</v>
      </c>
      <c r="R14" s="32">
        <v>67</v>
      </c>
      <c r="S14" s="35"/>
      <c r="T14" s="40"/>
      <c r="U14" s="40"/>
      <c r="V14" s="35"/>
      <c r="W14" s="35"/>
      <c r="X14" s="35"/>
      <c r="Y14" s="35"/>
      <c r="Z14" s="35"/>
      <c r="AA14" s="35"/>
      <c r="AB14" s="35"/>
      <c r="AC14" s="25">
        <f>SUM(Q14:AB14)</f>
        <v>125</v>
      </c>
      <c r="AD14" s="25">
        <f>AC14-K14</f>
        <v>0</v>
      </c>
    </row>
    <row r="15" spans="1:30" s="26" customFormat="1" ht="16.5" thickBot="1" x14ac:dyDescent="0.3">
      <c r="A15" s="1" t="s">
        <v>172</v>
      </c>
      <c r="B15" s="38" t="s">
        <v>160</v>
      </c>
      <c r="C15" s="27" t="s">
        <v>143</v>
      </c>
      <c r="D15" s="28"/>
      <c r="E15" s="36" t="s">
        <v>124</v>
      </c>
      <c r="F15" s="36"/>
      <c r="G15" s="30">
        <f t="shared" si="5"/>
        <v>47</v>
      </c>
      <c r="H15" s="30">
        <f t="shared" si="6"/>
        <v>117</v>
      </c>
      <c r="I15" s="31">
        <f t="shared" si="4"/>
        <v>175</v>
      </c>
      <c r="J15" s="32">
        <v>58</v>
      </c>
      <c r="K15" s="33">
        <f t="shared" si="7"/>
        <v>117</v>
      </c>
      <c r="L15" s="32">
        <v>0</v>
      </c>
      <c r="M15" s="32">
        <v>117</v>
      </c>
      <c r="N15" s="32"/>
      <c r="O15" s="32"/>
      <c r="P15" s="32"/>
      <c r="Q15" s="32">
        <v>50</v>
      </c>
      <c r="R15" s="32">
        <v>67</v>
      </c>
      <c r="S15" s="32"/>
      <c r="T15" s="32"/>
      <c r="U15" s="34"/>
      <c r="V15" s="35"/>
      <c r="W15" s="35"/>
      <c r="X15" s="35"/>
      <c r="Y15" s="35"/>
      <c r="Z15" s="35"/>
      <c r="AA15" s="35"/>
      <c r="AB15" s="35"/>
      <c r="AC15" s="25">
        <f t="shared" si="2"/>
        <v>117</v>
      </c>
      <c r="AD15" s="25">
        <f t="shared" si="3"/>
        <v>0</v>
      </c>
    </row>
    <row r="16" spans="1:30" s="26" customFormat="1" ht="16.5" thickBot="1" x14ac:dyDescent="0.3">
      <c r="A16" s="1" t="s">
        <v>173</v>
      </c>
      <c r="B16" s="126" t="s">
        <v>164</v>
      </c>
      <c r="C16" s="38" t="s">
        <v>145</v>
      </c>
      <c r="D16" s="28"/>
      <c r="E16" s="29" t="s">
        <v>124</v>
      </c>
      <c r="F16" s="36"/>
      <c r="G16" s="30">
        <f>ROUND(K16*0.4,0)</f>
        <v>14</v>
      </c>
      <c r="H16" s="30">
        <f>K16</f>
        <v>36</v>
      </c>
      <c r="I16" s="31">
        <f>J16+K16</f>
        <v>54</v>
      </c>
      <c r="J16" s="32">
        <v>18</v>
      </c>
      <c r="K16" s="33">
        <f>SUM(L16:P16)</f>
        <v>36</v>
      </c>
      <c r="L16" s="32">
        <v>30</v>
      </c>
      <c r="M16" s="32">
        <v>6</v>
      </c>
      <c r="N16" s="32"/>
      <c r="O16" s="32"/>
      <c r="P16" s="32"/>
      <c r="Q16" s="32">
        <v>0</v>
      </c>
      <c r="R16" s="32">
        <v>36</v>
      </c>
      <c r="S16" s="32"/>
      <c r="T16" s="32"/>
      <c r="U16" s="34"/>
      <c r="V16" s="35"/>
      <c r="W16" s="35"/>
      <c r="X16" s="35"/>
      <c r="Y16" s="35"/>
      <c r="Z16" s="35"/>
      <c r="AA16" s="35"/>
      <c r="AB16" s="35"/>
      <c r="AC16" s="25">
        <f>SUM(Q16:AB16)</f>
        <v>36</v>
      </c>
      <c r="AD16" s="25">
        <f>AC16-K16</f>
        <v>0</v>
      </c>
    </row>
    <row r="17" spans="1:30" s="26" customFormat="1" ht="16.5" thickBot="1" x14ac:dyDescent="0.3">
      <c r="A17" s="1" t="s">
        <v>174</v>
      </c>
      <c r="B17" s="128"/>
      <c r="C17" s="27" t="s">
        <v>81</v>
      </c>
      <c r="D17" s="28"/>
      <c r="E17" s="29" t="s">
        <v>124</v>
      </c>
      <c r="F17" s="29"/>
      <c r="G17" s="30">
        <f t="shared" ref="G17:G18" si="8">ROUND(K17*0.4,0)</f>
        <v>62</v>
      </c>
      <c r="H17" s="30">
        <f t="shared" ref="H17:H18" si="9">K17</f>
        <v>156</v>
      </c>
      <c r="I17" s="31">
        <f>J17+K17</f>
        <v>234</v>
      </c>
      <c r="J17" s="37">
        <v>78</v>
      </c>
      <c r="K17" s="33">
        <f t="shared" ref="K17:K18" si="10">SUM(L17:P17)</f>
        <v>156</v>
      </c>
      <c r="L17" s="32">
        <v>56</v>
      </c>
      <c r="M17" s="32">
        <v>100</v>
      </c>
      <c r="N17" s="32"/>
      <c r="O17" s="32"/>
      <c r="P17" s="32"/>
      <c r="Q17" s="32">
        <v>68</v>
      </c>
      <c r="R17" s="32">
        <v>88</v>
      </c>
      <c r="S17" s="35"/>
      <c r="T17" s="40"/>
      <c r="U17" s="40"/>
      <c r="V17" s="35"/>
      <c r="W17" s="35"/>
      <c r="X17" s="35"/>
      <c r="Y17" s="35"/>
      <c r="Z17" s="35"/>
      <c r="AA17" s="35"/>
      <c r="AB17" s="35"/>
      <c r="AC17" s="25">
        <f>SUM(Q17:AB17)</f>
        <v>156</v>
      </c>
      <c r="AD17" s="25">
        <f>AC17-K17</f>
        <v>0</v>
      </c>
    </row>
    <row r="18" spans="1:30" s="26" customFormat="1" ht="16.5" thickBot="1" x14ac:dyDescent="0.3">
      <c r="A18" s="1" t="s">
        <v>175</v>
      </c>
      <c r="B18" s="127"/>
      <c r="C18" s="39" t="s">
        <v>82</v>
      </c>
      <c r="D18" s="28"/>
      <c r="E18" s="29"/>
      <c r="F18" s="29" t="s">
        <v>125</v>
      </c>
      <c r="G18" s="30">
        <f t="shared" si="8"/>
        <v>62</v>
      </c>
      <c r="H18" s="30">
        <f t="shared" si="9"/>
        <v>156</v>
      </c>
      <c r="I18" s="31">
        <f>J18+K18</f>
        <v>234</v>
      </c>
      <c r="J18" s="37">
        <v>78</v>
      </c>
      <c r="K18" s="33">
        <f t="shared" si="10"/>
        <v>156</v>
      </c>
      <c r="L18" s="32">
        <v>56</v>
      </c>
      <c r="M18" s="32">
        <v>100</v>
      </c>
      <c r="N18" s="32"/>
      <c r="O18" s="32"/>
      <c r="P18" s="32"/>
      <c r="Q18" s="32">
        <v>68</v>
      </c>
      <c r="R18" s="32">
        <v>88</v>
      </c>
      <c r="S18" s="35"/>
      <c r="T18" s="40"/>
      <c r="U18" s="40"/>
      <c r="V18" s="35"/>
      <c r="W18" s="35"/>
      <c r="X18" s="35"/>
      <c r="Y18" s="35"/>
      <c r="Z18" s="35"/>
      <c r="AA18" s="35"/>
      <c r="AB18" s="35"/>
      <c r="AC18" s="25">
        <f>SUM(Q18:AB18)</f>
        <v>156</v>
      </c>
      <c r="AD18" s="25">
        <f>AC18-K18</f>
        <v>0</v>
      </c>
    </row>
    <row r="19" spans="1:30" s="26" customFormat="1" ht="16.5" thickBot="1" x14ac:dyDescent="0.3">
      <c r="A19" s="1" t="s">
        <v>176</v>
      </c>
      <c r="B19" s="38" t="s">
        <v>162</v>
      </c>
      <c r="C19" s="27" t="s">
        <v>28</v>
      </c>
      <c r="D19" s="28"/>
      <c r="E19" s="29" t="s">
        <v>124</v>
      </c>
      <c r="F19" s="29"/>
      <c r="G19" s="30">
        <f t="shared" si="5"/>
        <v>47</v>
      </c>
      <c r="H19" s="30">
        <f t="shared" si="6"/>
        <v>117</v>
      </c>
      <c r="I19" s="31">
        <f t="shared" si="4"/>
        <v>175</v>
      </c>
      <c r="J19" s="32">
        <v>58</v>
      </c>
      <c r="K19" s="33">
        <f t="shared" si="7"/>
        <v>117</v>
      </c>
      <c r="L19" s="32">
        <v>111</v>
      </c>
      <c r="M19" s="32">
        <v>6</v>
      </c>
      <c r="N19" s="32"/>
      <c r="O19" s="32"/>
      <c r="P19" s="32"/>
      <c r="Q19" s="32">
        <v>50</v>
      </c>
      <c r="R19" s="32">
        <v>67</v>
      </c>
      <c r="S19" s="32"/>
      <c r="T19" s="32"/>
      <c r="U19" s="34"/>
      <c r="V19" s="35"/>
      <c r="W19" s="35"/>
      <c r="X19" s="35"/>
      <c r="Y19" s="35"/>
      <c r="Z19" s="35"/>
      <c r="AA19" s="35"/>
      <c r="AB19" s="35"/>
      <c r="AC19" s="25">
        <f t="shared" si="2"/>
        <v>117</v>
      </c>
      <c r="AD19" s="25">
        <f t="shared" si="3"/>
        <v>0</v>
      </c>
    </row>
    <row r="20" spans="1:30" s="26" customFormat="1" ht="16.5" thickBot="1" x14ac:dyDescent="0.3">
      <c r="A20" s="1" t="s">
        <v>177</v>
      </c>
      <c r="B20" s="126" t="s">
        <v>163</v>
      </c>
      <c r="C20" s="38" t="s">
        <v>29</v>
      </c>
      <c r="D20" s="28"/>
      <c r="E20" s="29" t="s">
        <v>124</v>
      </c>
      <c r="F20" s="36"/>
      <c r="G20" s="30">
        <f t="shared" si="5"/>
        <v>47</v>
      </c>
      <c r="H20" s="30">
        <f t="shared" si="6"/>
        <v>117</v>
      </c>
      <c r="I20" s="31">
        <f t="shared" si="4"/>
        <v>175</v>
      </c>
      <c r="J20" s="32">
        <v>58</v>
      </c>
      <c r="K20" s="33">
        <f t="shared" si="7"/>
        <v>117</v>
      </c>
      <c r="L20" s="32">
        <v>0</v>
      </c>
      <c r="M20" s="32">
        <v>117</v>
      </c>
      <c r="N20" s="32"/>
      <c r="O20" s="32"/>
      <c r="P20" s="32"/>
      <c r="Q20" s="32">
        <v>52</v>
      </c>
      <c r="R20" s="32">
        <v>65</v>
      </c>
      <c r="S20" s="32"/>
      <c r="T20" s="32"/>
      <c r="U20" s="34"/>
      <c r="V20" s="35"/>
      <c r="W20" s="35"/>
      <c r="X20" s="35"/>
      <c r="Y20" s="35"/>
      <c r="Z20" s="35"/>
      <c r="AA20" s="35"/>
      <c r="AB20" s="35"/>
      <c r="AC20" s="25">
        <f t="shared" si="2"/>
        <v>117</v>
      </c>
      <c r="AD20" s="25">
        <f t="shared" si="3"/>
        <v>0</v>
      </c>
    </row>
    <row r="21" spans="1:30" s="26" customFormat="1" ht="32.25" thickBot="1" x14ac:dyDescent="0.3">
      <c r="A21" s="1" t="s">
        <v>178</v>
      </c>
      <c r="B21" s="127"/>
      <c r="C21" s="27" t="s">
        <v>144</v>
      </c>
      <c r="D21" s="28"/>
      <c r="E21" s="29" t="s">
        <v>124</v>
      </c>
      <c r="F21" s="36"/>
      <c r="G21" s="30">
        <f t="shared" si="5"/>
        <v>28</v>
      </c>
      <c r="H21" s="30">
        <f t="shared" si="6"/>
        <v>70</v>
      </c>
      <c r="I21" s="31">
        <f t="shared" si="4"/>
        <v>105</v>
      </c>
      <c r="J21" s="32">
        <v>35</v>
      </c>
      <c r="K21" s="33">
        <f t="shared" si="7"/>
        <v>70</v>
      </c>
      <c r="L21" s="32">
        <v>38</v>
      </c>
      <c r="M21" s="32">
        <v>32</v>
      </c>
      <c r="N21" s="32"/>
      <c r="O21" s="32"/>
      <c r="P21" s="32"/>
      <c r="Q21" s="32">
        <v>34</v>
      </c>
      <c r="R21" s="32">
        <v>36</v>
      </c>
      <c r="S21" s="32"/>
      <c r="T21" s="32"/>
      <c r="U21" s="34"/>
      <c r="V21" s="35"/>
      <c r="W21" s="35"/>
      <c r="X21" s="35"/>
      <c r="Y21" s="35"/>
      <c r="Z21" s="35"/>
      <c r="AA21" s="35"/>
      <c r="AB21" s="35"/>
      <c r="AC21" s="25">
        <f t="shared" si="2"/>
        <v>70</v>
      </c>
      <c r="AD21" s="25">
        <f t="shared" si="3"/>
        <v>0</v>
      </c>
    </row>
    <row r="22" spans="1:30" s="26" customFormat="1" ht="16.5" thickBot="1" x14ac:dyDescent="0.3">
      <c r="A22" s="1" t="s">
        <v>146</v>
      </c>
      <c r="B22" s="38" t="s">
        <v>131</v>
      </c>
      <c r="C22" s="38" t="s">
        <v>131</v>
      </c>
      <c r="D22" s="28"/>
      <c r="E22" s="29" t="s">
        <v>147</v>
      </c>
      <c r="F22" s="36"/>
      <c r="G22" s="30">
        <f t="shared" si="5"/>
        <v>0</v>
      </c>
      <c r="H22" s="30">
        <f t="shared" si="6"/>
        <v>0</v>
      </c>
      <c r="I22" s="31">
        <f t="shared" si="4"/>
        <v>36</v>
      </c>
      <c r="J22" s="32">
        <v>36</v>
      </c>
      <c r="K22" s="33">
        <f t="shared" si="7"/>
        <v>0</v>
      </c>
      <c r="L22" s="32"/>
      <c r="M22" s="32"/>
      <c r="N22" s="32"/>
      <c r="O22" s="32"/>
      <c r="P22" s="32"/>
      <c r="Q22" s="32">
        <v>0</v>
      </c>
      <c r="R22" s="32">
        <v>0</v>
      </c>
      <c r="S22" s="32"/>
      <c r="T22" s="32"/>
      <c r="U22" s="32"/>
      <c r="V22" s="35"/>
      <c r="W22" s="35"/>
      <c r="X22" s="35"/>
      <c r="Y22" s="35"/>
      <c r="Z22" s="35"/>
      <c r="AA22" s="35"/>
      <c r="AB22" s="35"/>
      <c r="AC22" s="25">
        <f t="shared" si="2"/>
        <v>0</v>
      </c>
      <c r="AD22" s="25">
        <v>0</v>
      </c>
    </row>
    <row r="23" spans="1:30" s="44" customFormat="1" ht="16.5" thickBot="1" x14ac:dyDescent="0.3">
      <c r="A23" s="41" t="s">
        <v>67</v>
      </c>
      <c r="B23" s="124" t="s">
        <v>68</v>
      </c>
      <c r="C23" s="125"/>
      <c r="D23" s="42"/>
      <c r="E23" s="43"/>
      <c r="F23" s="42"/>
      <c r="G23" s="24">
        <f>SUM(G24:G29)</f>
        <v>194</v>
      </c>
      <c r="H23" s="24">
        <f t="shared" ref="H23" si="11">SUM(H24:H29)</f>
        <v>486</v>
      </c>
      <c r="I23" s="24">
        <f>SUM(I24:I29)</f>
        <v>729</v>
      </c>
      <c r="J23" s="23">
        <f t="shared" ref="J23:AB23" si="12">SUM(J24:J29)</f>
        <v>243</v>
      </c>
      <c r="K23" s="23">
        <f t="shared" si="12"/>
        <v>486</v>
      </c>
      <c r="L23" s="23">
        <f t="shared" si="12"/>
        <v>106</v>
      </c>
      <c r="M23" s="23">
        <f t="shared" si="12"/>
        <v>380</v>
      </c>
      <c r="N23" s="23">
        <f t="shared" si="12"/>
        <v>0</v>
      </c>
      <c r="O23" s="23">
        <f t="shared" si="12"/>
        <v>0</v>
      </c>
      <c r="P23" s="23">
        <f t="shared" si="12"/>
        <v>0</v>
      </c>
      <c r="Q23" s="23">
        <f t="shared" si="12"/>
        <v>0</v>
      </c>
      <c r="R23" s="23">
        <f t="shared" si="12"/>
        <v>0</v>
      </c>
      <c r="S23" s="23">
        <f t="shared" si="12"/>
        <v>252</v>
      </c>
      <c r="T23" s="23">
        <f t="shared" si="12"/>
        <v>104</v>
      </c>
      <c r="U23" s="23"/>
      <c r="V23" s="23">
        <f t="shared" si="12"/>
        <v>56</v>
      </c>
      <c r="W23" s="23"/>
      <c r="X23" s="23">
        <f t="shared" si="12"/>
        <v>42</v>
      </c>
      <c r="Y23" s="23"/>
      <c r="Z23" s="23">
        <f t="shared" si="12"/>
        <v>32</v>
      </c>
      <c r="AA23" s="23"/>
      <c r="AB23" s="23">
        <f t="shared" si="12"/>
        <v>0</v>
      </c>
      <c r="AC23" s="25">
        <f t="shared" si="2"/>
        <v>486</v>
      </c>
      <c r="AD23" s="25">
        <f t="shared" ref="AD23:AD49" si="13">AC23-K23</f>
        <v>0</v>
      </c>
    </row>
    <row r="24" spans="1:30" s="26" customFormat="1" ht="16.5" thickBot="1" x14ac:dyDescent="0.3">
      <c r="A24" s="1" t="s">
        <v>65</v>
      </c>
      <c r="B24" s="112" t="s">
        <v>83</v>
      </c>
      <c r="C24" s="113"/>
      <c r="D24" s="28"/>
      <c r="E24" s="32" t="s">
        <v>124</v>
      </c>
      <c r="F24" s="28"/>
      <c r="G24" s="30">
        <f t="shared" ref="G24:G29" si="14">ROUND(K24*0.4,0)</f>
        <v>19</v>
      </c>
      <c r="H24" s="30">
        <f t="shared" ref="H24:H29" si="15">K24</f>
        <v>48</v>
      </c>
      <c r="I24" s="31">
        <f t="shared" ref="I24:I32" si="16">J24+K24</f>
        <v>72</v>
      </c>
      <c r="J24" s="32">
        <v>24</v>
      </c>
      <c r="K24" s="33">
        <f t="shared" ref="K24:K29" si="17">SUM(L24:P24)</f>
        <v>48</v>
      </c>
      <c r="L24" s="32">
        <v>38</v>
      </c>
      <c r="M24" s="32">
        <v>10</v>
      </c>
      <c r="N24" s="32"/>
      <c r="O24" s="32"/>
      <c r="P24" s="32"/>
      <c r="Q24" s="32"/>
      <c r="R24" s="35"/>
      <c r="S24" s="35">
        <v>48</v>
      </c>
      <c r="T24" s="35"/>
      <c r="U24" s="35"/>
      <c r="V24" s="35"/>
      <c r="W24" s="35"/>
      <c r="X24" s="35"/>
      <c r="Y24" s="35"/>
      <c r="Z24" s="35"/>
      <c r="AA24" s="35"/>
      <c r="AB24" s="35"/>
      <c r="AC24" s="25">
        <f t="shared" si="2"/>
        <v>48</v>
      </c>
      <c r="AD24" s="25">
        <f t="shared" si="13"/>
        <v>0</v>
      </c>
    </row>
    <row r="25" spans="1:30" s="26" customFormat="1" ht="16.5" thickBot="1" x14ac:dyDescent="0.3">
      <c r="A25" s="1" t="s">
        <v>66</v>
      </c>
      <c r="B25" s="112" t="s">
        <v>28</v>
      </c>
      <c r="C25" s="113"/>
      <c r="D25" s="28"/>
      <c r="E25" s="32" t="s">
        <v>124</v>
      </c>
      <c r="F25" s="28"/>
      <c r="G25" s="30">
        <f t="shared" si="14"/>
        <v>19</v>
      </c>
      <c r="H25" s="30">
        <f t="shared" si="15"/>
        <v>48</v>
      </c>
      <c r="I25" s="45">
        <f t="shared" si="16"/>
        <v>72</v>
      </c>
      <c r="J25" s="32">
        <v>24</v>
      </c>
      <c r="K25" s="33">
        <f t="shared" si="17"/>
        <v>48</v>
      </c>
      <c r="L25" s="32">
        <v>24</v>
      </c>
      <c r="M25" s="32">
        <v>24</v>
      </c>
      <c r="N25" s="32"/>
      <c r="O25" s="32"/>
      <c r="P25" s="32"/>
      <c r="Q25" s="32"/>
      <c r="R25" s="35"/>
      <c r="S25" s="35">
        <v>48</v>
      </c>
      <c r="T25" s="35"/>
      <c r="U25" s="35"/>
      <c r="V25" s="35"/>
      <c r="W25" s="35"/>
      <c r="X25" s="35"/>
      <c r="Y25" s="35"/>
      <c r="Z25" s="35"/>
      <c r="AA25" s="35"/>
      <c r="AB25" s="35"/>
      <c r="AC25" s="25">
        <f t="shared" si="2"/>
        <v>48</v>
      </c>
      <c r="AD25" s="25">
        <f t="shared" si="13"/>
        <v>0</v>
      </c>
    </row>
    <row r="26" spans="1:30" s="26" customFormat="1" ht="32.25" thickBot="1" x14ac:dyDescent="0.3">
      <c r="A26" s="1" t="s">
        <v>72</v>
      </c>
      <c r="B26" s="112" t="s">
        <v>143</v>
      </c>
      <c r="C26" s="113"/>
      <c r="D26" s="73" t="s">
        <v>154</v>
      </c>
      <c r="E26" s="32" t="s">
        <v>124</v>
      </c>
      <c r="F26" s="28"/>
      <c r="G26" s="30">
        <f t="shared" si="14"/>
        <v>60</v>
      </c>
      <c r="H26" s="30">
        <f t="shared" si="15"/>
        <v>150</v>
      </c>
      <c r="I26" s="45">
        <f t="shared" si="16"/>
        <v>225</v>
      </c>
      <c r="J26" s="32">
        <v>75</v>
      </c>
      <c r="K26" s="33">
        <f t="shared" si="17"/>
        <v>150</v>
      </c>
      <c r="L26" s="32">
        <v>0</v>
      </c>
      <c r="M26" s="32">
        <v>150</v>
      </c>
      <c r="N26" s="32"/>
      <c r="O26" s="32"/>
      <c r="P26" s="32"/>
      <c r="Q26" s="32"/>
      <c r="R26" s="35"/>
      <c r="S26" s="35">
        <v>34</v>
      </c>
      <c r="T26" s="35">
        <v>52</v>
      </c>
      <c r="U26" s="35"/>
      <c r="V26" s="35">
        <v>28</v>
      </c>
      <c r="W26" s="35"/>
      <c r="X26" s="35">
        <v>22</v>
      </c>
      <c r="Y26" s="35"/>
      <c r="Z26" s="35">
        <v>14</v>
      </c>
      <c r="AA26" s="35"/>
      <c r="AB26" s="35"/>
      <c r="AC26" s="25">
        <f t="shared" si="2"/>
        <v>150</v>
      </c>
      <c r="AD26" s="25">
        <f t="shared" si="13"/>
        <v>0</v>
      </c>
    </row>
    <row r="27" spans="1:30" s="26" customFormat="1" ht="32.25" thickBot="1" x14ac:dyDescent="0.3">
      <c r="A27" s="1" t="s">
        <v>73</v>
      </c>
      <c r="B27" s="112" t="s">
        <v>29</v>
      </c>
      <c r="C27" s="113"/>
      <c r="D27" s="28" t="s">
        <v>154</v>
      </c>
      <c r="E27" s="32" t="s">
        <v>124</v>
      </c>
      <c r="F27" s="28"/>
      <c r="G27" s="30">
        <f t="shared" si="14"/>
        <v>60</v>
      </c>
      <c r="H27" s="30">
        <f t="shared" si="15"/>
        <v>150</v>
      </c>
      <c r="I27" s="45">
        <f t="shared" si="16"/>
        <v>225</v>
      </c>
      <c r="J27" s="32">
        <v>75</v>
      </c>
      <c r="K27" s="33">
        <f t="shared" si="17"/>
        <v>150</v>
      </c>
      <c r="L27" s="32">
        <v>0</v>
      </c>
      <c r="M27" s="32">
        <v>150</v>
      </c>
      <c r="N27" s="32"/>
      <c r="O27" s="32"/>
      <c r="P27" s="32"/>
      <c r="Q27" s="32"/>
      <c r="R27" s="35"/>
      <c r="S27" s="35">
        <v>32</v>
      </c>
      <c r="T27" s="35">
        <v>52</v>
      </c>
      <c r="U27" s="35"/>
      <c r="V27" s="35">
        <v>28</v>
      </c>
      <c r="W27" s="35"/>
      <c r="X27" s="35">
        <v>20</v>
      </c>
      <c r="Y27" s="35"/>
      <c r="Z27" s="35">
        <v>18</v>
      </c>
      <c r="AA27" s="35"/>
      <c r="AB27" s="35"/>
      <c r="AC27" s="25">
        <f t="shared" si="2"/>
        <v>150</v>
      </c>
      <c r="AD27" s="25">
        <f t="shared" si="13"/>
        <v>0</v>
      </c>
    </row>
    <row r="28" spans="1:30" s="26" customFormat="1" ht="16.5" thickBot="1" x14ac:dyDescent="0.3">
      <c r="A28" s="1" t="s">
        <v>74</v>
      </c>
      <c r="B28" s="112" t="s">
        <v>148</v>
      </c>
      <c r="C28" s="113"/>
      <c r="D28" s="28"/>
      <c r="E28" s="32" t="s">
        <v>124</v>
      </c>
      <c r="F28" s="28"/>
      <c r="G28" s="30">
        <f t="shared" si="14"/>
        <v>22</v>
      </c>
      <c r="H28" s="30">
        <f t="shared" si="15"/>
        <v>54</v>
      </c>
      <c r="I28" s="45">
        <f t="shared" si="16"/>
        <v>81</v>
      </c>
      <c r="J28" s="34">
        <v>27</v>
      </c>
      <c r="K28" s="33">
        <f t="shared" si="17"/>
        <v>54</v>
      </c>
      <c r="L28" s="32">
        <v>26</v>
      </c>
      <c r="M28" s="32">
        <v>28</v>
      </c>
      <c r="N28" s="32"/>
      <c r="O28" s="32"/>
      <c r="P28" s="32"/>
      <c r="Q28" s="32"/>
      <c r="R28" s="35"/>
      <c r="S28" s="35">
        <v>54</v>
      </c>
      <c r="T28" s="35"/>
      <c r="U28" s="35"/>
      <c r="V28" s="35"/>
      <c r="W28" s="35"/>
      <c r="X28" s="35"/>
      <c r="Y28" s="35"/>
      <c r="Z28" s="35"/>
      <c r="AA28" s="35"/>
      <c r="AB28" s="35"/>
      <c r="AC28" s="25">
        <f t="shared" si="2"/>
        <v>54</v>
      </c>
      <c r="AD28" s="25">
        <f t="shared" si="13"/>
        <v>0</v>
      </c>
    </row>
    <row r="29" spans="1:30" s="26" customFormat="1" ht="16.5" thickBot="1" x14ac:dyDescent="0.3">
      <c r="A29" s="1" t="s">
        <v>75</v>
      </c>
      <c r="B29" s="91" t="s">
        <v>84</v>
      </c>
      <c r="C29" s="92"/>
      <c r="D29" s="32"/>
      <c r="E29" s="32" t="s">
        <v>124</v>
      </c>
      <c r="F29" s="28"/>
      <c r="G29" s="30">
        <f t="shared" si="14"/>
        <v>14</v>
      </c>
      <c r="H29" s="30">
        <f t="shared" si="15"/>
        <v>36</v>
      </c>
      <c r="I29" s="45">
        <f t="shared" si="16"/>
        <v>54</v>
      </c>
      <c r="J29" s="32">
        <v>18</v>
      </c>
      <c r="K29" s="33">
        <f t="shared" si="17"/>
        <v>36</v>
      </c>
      <c r="L29" s="32">
        <v>18</v>
      </c>
      <c r="M29" s="32">
        <v>18</v>
      </c>
      <c r="N29" s="32"/>
      <c r="O29" s="32"/>
      <c r="P29" s="32"/>
      <c r="Q29" s="32"/>
      <c r="R29" s="35"/>
      <c r="S29" s="35">
        <v>36</v>
      </c>
      <c r="T29" s="35"/>
      <c r="U29" s="35"/>
      <c r="V29" s="35"/>
      <c r="W29" s="35"/>
      <c r="X29" s="35"/>
      <c r="Y29" s="35"/>
      <c r="Z29" s="35"/>
      <c r="AA29" s="35"/>
      <c r="AB29" s="35"/>
      <c r="AC29" s="25">
        <f t="shared" si="2"/>
        <v>36</v>
      </c>
      <c r="AD29" s="25">
        <f t="shared" si="13"/>
        <v>0</v>
      </c>
    </row>
    <row r="30" spans="1:30" s="26" customFormat="1" ht="16.5" thickBot="1" x14ac:dyDescent="0.3">
      <c r="A30" s="41" t="s">
        <v>69</v>
      </c>
      <c r="B30" s="124" t="s">
        <v>70</v>
      </c>
      <c r="C30" s="125"/>
      <c r="D30" s="42"/>
      <c r="E30" s="42"/>
      <c r="F30" s="42"/>
      <c r="G30" s="23">
        <f>SUM(G31:G32)</f>
        <v>28</v>
      </c>
      <c r="H30" s="23">
        <f t="shared" ref="H30:AB30" si="18">SUM(H31:H32)</f>
        <v>72</v>
      </c>
      <c r="I30" s="23">
        <f t="shared" si="18"/>
        <v>108</v>
      </c>
      <c r="J30" s="23">
        <f t="shared" si="18"/>
        <v>36</v>
      </c>
      <c r="K30" s="23">
        <f t="shared" si="18"/>
        <v>72</v>
      </c>
      <c r="L30" s="23">
        <f t="shared" si="18"/>
        <v>34</v>
      </c>
      <c r="M30" s="23">
        <f t="shared" si="18"/>
        <v>38</v>
      </c>
      <c r="N30" s="23">
        <f t="shared" si="18"/>
        <v>0</v>
      </c>
      <c r="O30" s="23">
        <f t="shared" si="18"/>
        <v>0</v>
      </c>
      <c r="P30" s="23">
        <f t="shared" si="18"/>
        <v>0</v>
      </c>
      <c r="Q30" s="23">
        <f t="shared" si="18"/>
        <v>0</v>
      </c>
      <c r="R30" s="23">
        <f t="shared" si="18"/>
        <v>0</v>
      </c>
      <c r="S30" s="23">
        <f t="shared" si="18"/>
        <v>0</v>
      </c>
      <c r="T30" s="23">
        <f t="shared" si="18"/>
        <v>72</v>
      </c>
      <c r="U30" s="23">
        <f t="shared" si="18"/>
        <v>0</v>
      </c>
      <c r="V30" s="23">
        <f t="shared" si="18"/>
        <v>0</v>
      </c>
      <c r="W30" s="23">
        <f t="shared" si="18"/>
        <v>0</v>
      </c>
      <c r="X30" s="23">
        <f t="shared" si="18"/>
        <v>0</v>
      </c>
      <c r="Y30" s="23">
        <f t="shared" si="18"/>
        <v>0</v>
      </c>
      <c r="Z30" s="23">
        <f t="shared" si="18"/>
        <v>0</v>
      </c>
      <c r="AA30" s="23">
        <f t="shared" si="18"/>
        <v>0</v>
      </c>
      <c r="AB30" s="23">
        <f t="shared" si="18"/>
        <v>0</v>
      </c>
      <c r="AC30" s="25">
        <f t="shared" si="2"/>
        <v>72</v>
      </c>
      <c r="AD30" s="25">
        <f t="shared" si="13"/>
        <v>0</v>
      </c>
    </row>
    <row r="31" spans="1:30" s="26" customFormat="1" ht="16.5" thickBot="1" x14ac:dyDescent="0.3">
      <c r="A31" s="46" t="s">
        <v>76</v>
      </c>
      <c r="B31" s="120" t="s">
        <v>30</v>
      </c>
      <c r="C31" s="121"/>
      <c r="D31" s="28"/>
      <c r="E31" s="28" t="s">
        <v>124</v>
      </c>
      <c r="F31" s="28"/>
      <c r="G31" s="30">
        <f>ROUND(K31*0.4,0)</f>
        <v>14</v>
      </c>
      <c r="H31" s="30">
        <f>K31</f>
        <v>36</v>
      </c>
      <c r="I31" s="45">
        <f t="shared" ref="I31" si="19">J31+K31</f>
        <v>54</v>
      </c>
      <c r="J31" s="32">
        <v>18</v>
      </c>
      <c r="K31" s="33">
        <f>L31+M31</f>
        <v>36</v>
      </c>
      <c r="L31" s="32">
        <v>18</v>
      </c>
      <c r="M31" s="32">
        <v>18</v>
      </c>
      <c r="N31" s="32"/>
      <c r="O31" s="32"/>
      <c r="P31" s="32"/>
      <c r="Q31" s="32"/>
      <c r="R31" s="35"/>
      <c r="S31" s="35"/>
      <c r="T31" s="35">
        <v>36</v>
      </c>
      <c r="U31" s="35"/>
      <c r="V31" s="35"/>
      <c r="W31" s="35"/>
      <c r="X31" s="35"/>
      <c r="Y31" s="35"/>
      <c r="Z31" s="35"/>
      <c r="AA31" s="35"/>
      <c r="AB31" s="35"/>
      <c r="AC31" s="25">
        <f t="shared" si="2"/>
        <v>36</v>
      </c>
      <c r="AD31" s="25">
        <f t="shared" si="13"/>
        <v>0</v>
      </c>
    </row>
    <row r="32" spans="1:30" s="26" customFormat="1" ht="16.5" thickBot="1" x14ac:dyDescent="0.3">
      <c r="A32" s="46" t="s">
        <v>77</v>
      </c>
      <c r="B32" s="120" t="s">
        <v>85</v>
      </c>
      <c r="C32" s="121"/>
      <c r="D32" s="28"/>
      <c r="E32" s="28" t="s">
        <v>124</v>
      </c>
      <c r="F32" s="28"/>
      <c r="G32" s="30">
        <f>ROUND(K32*0.4,0)</f>
        <v>14</v>
      </c>
      <c r="H32" s="30">
        <f>K32</f>
        <v>36</v>
      </c>
      <c r="I32" s="45">
        <f t="shared" si="16"/>
        <v>54</v>
      </c>
      <c r="J32" s="32">
        <v>18</v>
      </c>
      <c r="K32" s="33">
        <f>L32+M32</f>
        <v>36</v>
      </c>
      <c r="L32" s="32">
        <v>16</v>
      </c>
      <c r="M32" s="32">
        <v>20</v>
      </c>
      <c r="N32" s="32"/>
      <c r="O32" s="32"/>
      <c r="P32" s="32"/>
      <c r="Q32" s="32"/>
      <c r="R32" s="35"/>
      <c r="S32" s="35"/>
      <c r="T32" s="35">
        <v>36</v>
      </c>
      <c r="U32" s="35"/>
      <c r="V32" s="35"/>
      <c r="W32" s="35"/>
      <c r="X32" s="35"/>
      <c r="Y32" s="35"/>
      <c r="Z32" s="35"/>
      <c r="AA32" s="35"/>
      <c r="AB32" s="35"/>
      <c r="AC32" s="25">
        <f t="shared" si="2"/>
        <v>36</v>
      </c>
      <c r="AD32" s="25">
        <f t="shared" si="13"/>
        <v>0</v>
      </c>
    </row>
    <row r="33" spans="1:30" s="26" customFormat="1" ht="16.5" thickBot="1" x14ac:dyDescent="0.3">
      <c r="A33" s="47" t="s">
        <v>13</v>
      </c>
      <c r="B33" s="122" t="s">
        <v>14</v>
      </c>
      <c r="C33" s="123"/>
      <c r="D33" s="23"/>
      <c r="E33" s="23"/>
      <c r="F33" s="23"/>
      <c r="G33" s="23">
        <f>G34+G48</f>
        <v>855</v>
      </c>
      <c r="H33" s="23">
        <f>H34+H48</f>
        <v>2142</v>
      </c>
      <c r="I33" s="23">
        <f>I34+I48</f>
        <v>3213</v>
      </c>
      <c r="J33" s="23">
        <f t="shared" ref="J33:AB33" si="20">J34+J48</f>
        <v>1071</v>
      </c>
      <c r="K33" s="23">
        <f t="shared" si="20"/>
        <v>2142</v>
      </c>
      <c r="L33" s="23">
        <f t="shared" si="20"/>
        <v>1062</v>
      </c>
      <c r="M33" s="23">
        <f t="shared" si="20"/>
        <v>1020</v>
      </c>
      <c r="N33" s="23">
        <f t="shared" si="20"/>
        <v>0</v>
      </c>
      <c r="O33" s="23">
        <f t="shared" si="20"/>
        <v>0</v>
      </c>
      <c r="P33" s="23">
        <f t="shared" si="20"/>
        <v>60</v>
      </c>
      <c r="Q33" s="23">
        <f t="shared" si="20"/>
        <v>0</v>
      </c>
      <c r="R33" s="23">
        <f t="shared" si="20"/>
        <v>0</v>
      </c>
      <c r="S33" s="23">
        <f t="shared" si="20"/>
        <v>324</v>
      </c>
      <c r="T33" s="23">
        <f t="shared" si="20"/>
        <v>616</v>
      </c>
      <c r="U33" s="23"/>
      <c r="V33" s="23">
        <f t="shared" si="20"/>
        <v>520</v>
      </c>
      <c r="W33" s="23"/>
      <c r="X33" s="23">
        <f t="shared" si="20"/>
        <v>462</v>
      </c>
      <c r="Y33" s="23"/>
      <c r="Z33" s="23">
        <f t="shared" si="20"/>
        <v>220</v>
      </c>
      <c r="AA33" s="23"/>
      <c r="AB33" s="23">
        <f t="shared" si="20"/>
        <v>0</v>
      </c>
      <c r="AC33" s="25">
        <f t="shared" si="2"/>
        <v>2142</v>
      </c>
      <c r="AD33" s="25">
        <f t="shared" si="13"/>
        <v>0</v>
      </c>
    </row>
    <row r="34" spans="1:30" s="26" customFormat="1" ht="16.5" thickBot="1" x14ac:dyDescent="0.3">
      <c r="A34" s="81" t="s">
        <v>15</v>
      </c>
      <c r="B34" s="118" t="s">
        <v>43</v>
      </c>
      <c r="C34" s="119"/>
      <c r="D34" s="49"/>
      <c r="E34" s="49"/>
      <c r="F34" s="49"/>
      <c r="G34" s="49">
        <f>SUM(G35:G47)</f>
        <v>297</v>
      </c>
      <c r="H34" s="49">
        <f>SUM(H35:H47)</f>
        <v>748</v>
      </c>
      <c r="I34" s="49">
        <f>SUM(I35:I47)</f>
        <v>1122</v>
      </c>
      <c r="J34" s="49">
        <f t="shared" ref="J34:AB34" si="21">SUM(J35:J47)</f>
        <v>374</v>
      </c>
      <c r="K34" s="49">
        <f t="shared" si="21"/>
        <v>748</v>
      </c>
      <c r="L34" s="49">
        <f t="shared" si="21"/>
        <v>376</v>
      </c>
      <c r="M34" s="49">
        <f t="shared" si="21"/>
        <v>372</v>
      </c>
      <c r="N34" s="49">
        <f t="shared" si="21"/>
        <v>0</v>
      </c>
      <c r="O34" s="49">
        <f t="shared" si="21"/>
        <v>0</v>
      </c>
      <c r="P34" s="49">
        <f t="shared" si="21"/>
        <v>0</v>
      </c>
      <c r="Q34" s="49">
        <f t="shared" si="21"/>
        <v>0</v>
      </c>
      <c r="R34" s="49">
        <f t="shared" si="21"/>
        <v>0</v>
      </c>
      <c r="S34" s="49">
        <f t="shared" si="21"/>
        <v>220</v>
      </c>
      <c r="T34" s="49">
        <f t="shared" si="21"/>
        <v>92</v>
      </c>
      <c r="U34" s="49"/>
      <c r="V34" s="49">
        <f t="shared" si="21"/>
        <v>234</v>
      </c>
      <c r="W34" s="49"/>
      <c r="X34" s="49">
        <f t="shared" si="21"/>
        <v>36</v>
      </c>
      <c r="Y34" s="49"/>
      <c r="Z34" s="49">
        <f t="shared" si="21"/>
        <v>166</v>
      </c>
      <c r="AA34" s="49"/>
      <c r="AB34" s="49">
        <f t="shared" si="21"/>
        <v>0</v>
      </c>
      <c r="AC34" s="25">
        <f t="shared" si="2"/>
        <v>748</v>
      </c>
      <c r="AD34" s="25">
        <f t="shared" si="13"/>
        <v>0</v>
      </c>
    </row>
    <row r="35" spans="1:30" s="26" customFormat="1" ht="16.5" thickBot="1" x14ac:dyDescent="0.3">
      <c r="A35" s="83" t="s">
        <v>44</v>
      </c>
      <c r="B35" s="116" t="s">
        <v>93</v>
      </c>
      <c r="C35" s="117"/>
      <c r="D35" s="80"/>
      <c r="E35" s="28"/>
      <c r="F35" s="36" t="s">
        <v>125</v>
      </c>
      <c r="G35" s="30">
        <f t="shared" ref="G35:G47" si="22">ROUND(K35*0.4,0)</f>
        <v>31</v>
      </c>
      <c r="H35" s="30">
        <f t="shared" ref="H35:H47" si="23">K35</f>
        <v>78</v>
      </c>
      <c r="I35" s="45">
        <f t="shared" ref="I35:I47" si="24">J35+K35</f>
        <v>117</v>
      </c>
      <c r="J35" s="32">
        <v>39</v>
      </c>
      <c r="K35" s="33">
        <f t="shared" ref="K35:K47" si="25">SUM(L35:P35)</f>
        <v>78</v>
      </c>
      <c r="L35" s="32">
        <v>36</v>
      </c>
      <c r="M35" s="32">
        <v>42</v>
      </c>
      <c r="N35" s="32"/>
      <c r="O35" s="32"/>
      <c r="P35" s="32"/>
      <c r="Q35" s="32"/>
      <c r="R35" s="28"/>
      <c r="S35" s="28">
        <v>78</v>
      </c>
      <c r="T35" s="28"/>
      <c r="U35" s="28"/>
      <c r="V35" s="28"/>
      <c r="W35" s="28"/>
      <c r="X35" s="28"/>
      <c r="Y35" s="28"/>
      <c r="Z35" s="28"/>
      <c r="AA35" s="28"/>
      <c r="AB35" s="28"/>
      <c r="AC35" s="25">
        <f t="shared" si="2"/>
        <v>78</v>
      </c>
      <c r="AD35" s="25">
        <f t="shared" si="13"/>
        <v>0</v>
      </c>
    </row>
    <row r="36" spans="1:30" s="26" customFormat="1" ht="16.5" thickBot="1" x14ac:dyDescent="0.3">
      <c r="A36" s="83" t="s">
        <v>45</v>
      </c>
      <c r="B36" s="116" t="s">
        <v>94</v>
      </c>
      <c r="C36" s="117"/>
      <c r="D36" s="80"/>
      <c r="E36" s="36"/>
      <c r="F36" s="36" t="s">
        <v>125</v>
      </c>
      <c r="G36" s="30">
        <f t="shared" si="22"/>
        <v>28</v>
      </c>
      <c r="H36" s="30">
        <f t="shared" si="23"/>
        <v>70</v>
      </c>
      <c r="I36" s="45">
        <f t="shared" si="24"/>
        <v>105</v>
      </c>
      <c r="J36" s="32">
        <v>35</v>
      </c>
      <c r="K36" s="33">
        <f t="shared" si="25"/>
        <v>70</v>
      </c>
      <c r="L36" s="32">
        <v>22</v>
      </c>
      <c r="M36" s="32">
        <v>48</v>
      </c>
      <c r="N36" s="32"/>
      <c r="O36" s="32"/>
      <c r="P36" s="32"/>
      <c r="Q36" s="32"/>
      <c r="R36" s="28"/>
      <c r="S36" s="28">
        <v>70</v>
      </c>
      <c r="T36" s="28"/>
      <c r="U36" s="28"/>
      <c r="V36" s="28"/>
      <c r="W36" s="28"/>
      <c r="X36" s="28"/>
      <c r="Y36" s="28"/>
      <c r="Z36" s="28"/>
      <c r="AA36" s="28"/>
      <c r="AB36" s="28"/>
      <c r="AC36" s="25">
        <f t="shared" si="2"/>
        <v>70</v>
      </c>
      <c r="AD36" s="25">
        <f t="shared" si="13"/>
        <v>0</v>
      </c>
    </row>
    <row r="37" spans="1:30" s="26" customFormat="1" ht="16.5" thickBot="1" x14ac:dyDescent="0.3">
      <c r="A37" s="83" t="s">
        <v>46</v>
      </c>
      <c r="B37" s="100" t="s">
        <v>95</v>
      </c>
      <c r="C37" s="101"/>
      <c r="D37" s="80"/>
      <c r="E37" s="36" t="s">
        <v>124</v>
      </c>
      <c r="F37" s="36"/>
      <c r="G37" s="30">
        <f t="shared" si="22"/>
        <v>29</v>
      </c>
      <c r="H37" s="30">
        <f t="shared" si="23"/>
        <v>72</v>
      </c>
      <c r="I37" s="45">
        <f t="shared" si="24"/>
        <v>108</v>
      </c>
      <c r="J37" s="32">
        <v>36</v>
      </c>
      <c r="K37" s="33">
        <f t="shared" si="25"/>
        <v>72</v>
      </c>
      <c r="L37" s="32">
        <v>36</v>
      </c>
      <c r="M37" s="32">
        <v>36</v>
      </c>
      <c r="N37" s="32"/>
      <c r="O37" s="32"/>
      <c r="P37" s="32"/>
      <c r="Q37" s="32"/>
      <c r="R37" s="28"/>
      <c r="S37" s="28">
        <v>36</v>
      </c>
      <c r="T37" s="28">
        <v>36</v>
      </c>
      <c r="U37" s="28"/>
      <c r="V37" s="28"/>
      <c r="W37" s="28"/>
      <c r="X37" s="28"/>
      <c r="Y37" s="28"/>
      <c r="Z37" s="28"/>
      <c r="AA37" s="28"/>
      <c r="AB37" s="28"/>
      <c r="AC37" s="25">
        <f t="shared" si="2"/>
        <v>72</v>
      </c>
      <c r="AD37" s="25">
        <f t="shared" si="13"/>
        <v>0</v>
      </c>
    </row>
    <row r="38" spans="1:30" s="26" customFormat="1" ht="16.5" thickBot="1" x14ac:dyDescent="0.3">
      <c r="A38" s="83" t="s">
        <v>47</v>
      </c>
      <c r="B38" s="116" t="s">
        <v>96</v>
      </c>
      <c r="C38" s="117"/>
      <c r="D38" s="80"/>
      <c r="E38" s="36" t="s">
        <v>124</v>
      </c>
      <c r="F38" s="36"/>
      <c r="G38" s="30">
        <f t="shared" si="22"/>
        <v>28</v>
      </c>
      <c r="H38" s="30">
        <f t="shared" si="23"/>
        <v>70</v>
      </c>
      <c r="I38" s="45">
        <f t="shared" si="24"/>
        <v>105</v>
      </c>
      <c r="J38" s="32">
        <v>35</v>
      </c>
      <c r="K38" s="33">
        <f t="shared" si="25"/>
        <v>70</v>
      </c>
      <c r="L38" s="32">
        <v>34</v>
      </c>
      <c r="M38" s="32">
        <v>36</v>
      </c>
      <c r="N38" s="32"/>
      <c r="O38" s="32"/>
      <c r="P38" s="32"/>
      <c r="Q38" s="32"/>
      <c r="R38" s="28"/>
      <c r="S38" s="28"/>
      <c r="T38" s="28"/>
      <c r="U38" s="28"/>
      <c r="V38" s="28"/>
      <c r="W38" s="28"/>
      <c r="X38" s="28"/>
      <c r="Y38" s="28"/>
      <c r="Z38" s="28">
        <v>70</v>
      </c>
      <c r="AA38" s="28"/>
      <c r="AB38" s="28"/>
      <c r="AC38" s="25">
        <f t="shared" si="2"/>
        <v>70</v>
      </c>
      <c r="AD38" s="25">
        <f t="shared" si="13"/>
        <v>0</v>
      </c>
    </row>
    <row r="39" spans="1:30" s="26" customFormat="1" ht="16.5" thickBot="1" x14ac:dyDescent="0.3">
      <c r="A39" s="83" t="s">
        <v>48</v>
      </c>
      <c r="B39" s="116" t="s">
        <v>97</v>
      </c>
      <c r="C39" s="117"/>
      <c r="D39" s="80"/>
      <c r="E39" s="36" t="s">
        <v>124</v>
      </c>
      <c r="F39" s="36"/>
      <c r="G39" s="30">
        <f t="shared" si="22"/>
        <v>26</v>
      </c>
      <c r="H39" s="30">
        <f t="shared" si="23"/>
        <v>64</v>
      </c>
      <c r="I39" s="45">
        <f t="shared" si="24"/>
        <v>96</v>
      </c>
      <c r="J39" s="32">
        <v>32</v>
      </c>
      <c r="K39" s="33">
        <f t="shared" si="25"/>
        <v>64</v>
      </c>
      <c r="L39" s="32">
        <v>32</v>
      </c>
      <c r="M39" s="32">
        <v>32</v>
      </c>
      <c r="N39" s="32"/>
      <c r="O39" s="32"/>
      <c r="P39" s="32"/>
      <c r="Q39" s="32"/>
      <c r="R39" s="28"/>
      <c r="S39" s="28"/>
      <c r="T39" s="28"/>
      <c r="U39" s="28"/>
      <c r="V39" s="28">
        <v>64</v>
      </c>
      <c r="W39" s="28"/>
      <c r="X39" s="28"/>
      <c r="Y39" s="28"/>
      <c r="Z39" s="28"/>
      <c r="AA39" s="28"/>
      <c r="AB39" s="28"/>
      <c r="AC39" s="25">
        <f t="shared" ref="AC39:AC70" si="26">SUM(Q39:AB39)</f>
        <v>64</v>
      </c>
      <c r="AD39" s="25">
        <f t="shared" si="13"/>
        <v>0</v>
      </c>
    </row>
    <row r="40" spans="1:30" s="26" customFormat="1" ht="16.5" thickBot="1" x14ac:dyDescent="0.3">
      <c r="A40" s="83" t="s">
        <v>79</v>
      </c>
      <c r="B40" s="116" t="s">
        <v>98</v>
      </c>
      <c r="C40" s="117"/>
      <c r="D40" s="80"/>
      <c r="E40" s="36" t="s">
        <v>124</v>
      </c>
      <c r="F40" s="36"/>
      <c r="G40" s="30">
        <f t="shared" si="22"/>
        <v>22</v>
      </c>
      <c r="H40" s="30">
        <f t="shared" si="23"/>
        <v>56</v>
      </c>
      <c r="I40" s="45">
        <f t="shared" si="24"/>
        <v>84</v>
      </c>
      <c r="J40" s="32">
        <v>28</v>
      </c>
      <c r="K40" s="33">
        <f t="shared" si="25"/>
        <v>56</v>
      </c>
      <c r="L40" s="32">
        <v>28</v>
      </c>
      <c r="M40" s="32">
        <v>28</v>
      </c>
      <c r="N40" s="32"/>
      <c r="O40" s="32"/>
      <c r="P40" s="32"/>
      <c r="Q40" s="32"/>
      <c r="R40" s="28"/>
      <c r="S40" s="28"/>
      <c r="T40" s="28"/>
      <c r="U40" s="28"/>
      <c r="V40" s="28"/>
      <c r="W40" s="28"/>
      <c r="X40" s="28">
        <v>36</v>
      </c>
      <c r="Y40" s="28"/>
      <c r="Z40" s="28">
        <v>20</v>
      </c>
      <c r="AA40" s="28"/>
      <c r="AB40" s="28"/>
      <c r="AC40" s="25">
        <f t="shared" si="26"/>
        <v>56</v>
      </c>
      <c r="AD40" s="25">
        <f t="shared" si="13"/>
        <v>0</v>
      </c>
    </row>
    <row r="41" spans="1:30" s="26" customFormat="1" ht="16.5" thickBot="1" x14ac:dyDescent="0.3">
      <c r="A41" s="83" t="s">
        <v>86</v>
      </c>
      <c r="B41" s="116" t="s">
        <v>122</v>
      </c>
      <c r="C41" s="117"/>
      <c r="D41" s="80"/>
      <c r="E41" s="36" t="s">
        <v>124</v>
      </c>
      <c r="F41" s="36"/>
      <c r="G41" s="30">
        <f t="shared" si="22"/>
        <v>26</v>
      </c>
      <c r="H41" s="30">
        <f t="shared" si="23"/>
        <v>66</v>
      </c>
      <c r="I41" s="45">
        <f t="shared" si="24"/>
        <v>99</v>
      </c>
      <c r="J41" s="32">
        <v>33</v>
      </c>
      <c r="K41" s="33">
        <f t="shared" si="25"/>
        <v>66</v>
      </c>
      <c r="L41" s="32">
        <v>32</v>
      </c>
      <c r="M41" s="32">
        <v>34</v>
      </c>
      <c r="N41" s="32"/>
      <c r="O41" s="32"/>
      <c r="P41" s="32"/>
      <c r="Q41" s="32"/>
      <c r="R41" s="28"/>
      <c r="S41" s="28"/>
      <c r="T41" s="28"/>
      <c r="U41" s="28"/>
      <c r="V41" s="28">
        <v>66</v>
      </c>
      <c r="W41" s="28"/>
      <c r="X41" s="28"/>
      <c r="Y41" s="28"/>
      <c r="Z41" s="28"/>
      <c r="AA41" s="28"/>
      <c r="AB41" s="28"/>
      <c r="AC41" s="25">
        <f t="shared" si="26"/>
        <v>66</v>
      </c>
      <c r="AD41" s="25">
        <f t="shared" si="13"/>
        <v>0</v>
      </c>
    </row>
    <row r="42" spans="1:30" s="26" customFormat="1" ht="16.5" thickBot="1" x14ac:dyDescent="0.3">
      <c r="A42" s="83" t="s">
        <v>87</v>
      </c>
      <c r="B42" s="116" t="s">
        <v>99</v>
      </c>
      <c r="C42" s="117"/>
      <c r="D42" s="80"/>
      <c r="E42" s="36" t="s">
        <v>124</v>
      </c>
      <c r="F42" s="36"/>
      <c r="G42" s="30">
        <f t="shared" si="22"/>
        <v>14</v>
      </c>
      <c r="H42" s="30">
        <f t="shared" si="23"/>
        <v>36</v>
      </c>
      <c r="I42" s="45">
        <f t="shared" si="24"/>
        <v>54</v>
      </c>
      <c r="J42" s="32">
        <v>18</v>
      </c>
      <c r="K42" s="33">
        <f t="shared" si="25"/>
        <v>36</v>
      </c>
      <c r="L42" s="32">
        <v>26</v>
      </c>
      <c r="M42" s="32">
        <v>10</v>
      </c>
      <c r="N42" s="32"/>
      <c r="O42" s="32"/>
      <c r="P42" s="32"/>
      <c r="Q42" s="32"/>
      <c r="R42" s="28"/>
      <c r="S42" s="28"/>
      <c r="T42" s="28"/>
      <c r="U42" s="28"/>
      <c r="V42" s="28">
        <v>36</v>
      </c>
      <c r="W42" s="28"/>
      <c r="X42" s="28"/>
      <c r="Y42" s="28"/>
      <c r="Z42" s="28"/>
      <c r="AA42" s="28"/>
      <c r="AB42" s="28"/>
      <c r="AC42" s="25">
        <f t="shared" si="26"/>
        <v>36</v>
      </c>
      <c r="AD42" s="25">
        <f t="shared" si="13"/>
        <v>0</v>
      </c>
    </row>
    <row r="43" spans="1:30" s="26" customFormat="1" ht="16.5" thickBot="1" x14ac:dyDescent="0.3">
      <c r="A43" s="83" t="s">
        <v>88</v>
      </c>
      <c r="B43" s="116" t="s">
        <v>100</v>
      </c>
      <c r="C43" s="117"/>
      <c r="D43" s="80"/>
      <c r="E43" s="36" t="s">
        <v>124</v>
      </c>
      <c r="F43" s="36"/>
      <c r="G43" s="30">
        <f t="shared" si="22"/>
        <v>27</v>
      </c>
      <c r="H43" s="30">
        <f t="shared" si="23"/>
        <v>68</v>
      </c>
      <c r="I43" s="45">
        <f t="shared" si="24"/>
        <v>102</v>
      </c>
      <c r="J43" s="32">
        <v>34</v>
      </c>
      <c r="K43" s="33">
        <f t="shared" si="25"/>
        <v>68</v>
      </c>
      <c r="L43" s="32">
        <v>48</v>
      </c>
      <c r="M43" s="32">
        <v>20</v>
      </c>
      <c r="N43" s="32"/>
      <c r="O43" s="32"/>
      <c r="P43" s="32"/>
      <c r="Q43" s="32"/>
      <c r="R43" s="28"/>
      <c r="S43" s="28"/>
      <c r="T43" s="28"/>
      <c r="U43" s="28"/>
      <c r="V43" s="28">
        <v>68</v>
      </c>
      <c r="W43" s="28"/>
      <c r="X43" s="28"/>
      <c r="Y43" s="28"/>
      <c r="Z43" s="28"/>
      <c r="AA43" s="28"/>
      <c r="AB43" s="28"/>
      <c r="AC43" s="25">
        <f t="shared" si="26"/>
        <v>68</v>
      </c>
      <c r="AD43" s="25">
        <f t="shared" si="13"/>
        <v>0</v>
      </c>
    </row>
    <row r="44" spans="1:30" s="26" customFormat="1" ht="16.5" thickBot="1" x14ac:dyDescent="0.3">
      <c r="A44" s="83" t="s">
        <v>89</v>
      </c>
      <c r="B44" s="116" t="s">
        <v>101</v>
      </c>
      <c r="C44" s="117"/>
      <c r="D44" s="80"/>
      <c r="E44" s="36" t="s">
        <v>124</v>
      </c>
      <c r="F44" s="36"/>
      <c r="G44" s="30">
        <f t="shared" si="22"/>
        <v>14</v>
      </c>
      <c r="H44" s="30">
        <f t="shared" si="23"/>
        <v>36</v>
      </c>
      <c r="I44" s="45">
        <f t="shared" si="24"/>
        <v>54</v>
      </c>
      <c r="J44" s="32">
        <v>18</v>
      </c>
      <c r="K44" s="33">
        <f t="shared" si="25"/>
        <v>36</v>
      </c>
      <c r="L44" s="32">
        <v>18</v>
      </c>
      <c r="M44" s="32">
        <v>18</v>
      </c>
      <c r="N44" s="32"/>
      <c r="O44" s="32"/>
      <c r="P44" s="32"/>
      <c r="Q44" s="32"/>
      <c r="R44" s="28"/>
      <c r="S44" s="28"/>
      <c r="T44" s="28"/>
      <c r="U44" s="28"/>
      <c r="V44" s="28"/>
      <c r="W44" s="28"/>
      <c r="X44" s="28"/>
      <c r="Y44" s="28"/>
      <c r="Z44" s="28">
        <v>36</v>
      </c>
      <c r="AA44" s="28"/>
      <c r="AB44" s="28"/>
      <c r="AC44" s="25">
        <f t="shared" si="26"/>
        <v>36</v>
      </c>
      <c r="AD44" s="25">
        <f t="shared" si="13"/>
        <v>0</v>
      </c>
    </row>
    <row r="45" spans="1:30" s="26" customFormat="1" ht="16.5" thickBot="1" x14ac:dyDescent="0.3">
      <c r="A45" s="83" t="s">
        <v>90</v>
      </c>
      <c r="B45" s="116" t="s">
        <v>102</v>
      </c>
      <c r="C45" s="117"/>
      <c r="D45" s="80"/>
      <c r="E45" s="36" t="s">
        <v>124</v>
      </c>
      <c r="F45" s="36"/>
      <c r="G45" s="30">
        <f t="shared" si="22"/>
        <v>22</v>
      </c>
      <c r="H45" s="30">
        <f t="shared" si="23"/>
        <v>56</v>
      </c>
      <c r="I45" s="45">
        <f t="shared" si="24"/>
        <v>84</v>
      </c>
      <c r="J45" s="32">
        <v>28</v>
      </c>
      <c r="K45" s="33">
        <f t="shared" si="25"/>
        <v>56</v>
      </c>
      <c r="L45" s="32">
        <v>26</v>
      </c>
      <c r="M45" s="32">
        <v>30</v>
      </c>
      <c r="N45" s="32"/>
      <c r="O45" s="32"/>
      <c r="P45" s="32"/>
      <c r="Q45" s="32"/>
      <c r="R45" s="28"/>
      <c r="S45" s="28"/>
      <c r="T45" s="28">
        <v>56</v>
      </c>
      <c r="U45" s="28"/>
      <c r="V45" s="28"/>
      <c r="W45" s="28"/>
      <c r="X45" s="28"/>
      <c r="Y45" s="28"/>
      <c r="Z45" s="28"/>
      <c r="AA45" s="28"/>
      <c r="AB45" s="28"/>
      <c r="AC45" s="25">
        <f t="shared" si="26"/>
        <v>56</v>
      </c>
      <c r="AD45" s="25">
        <f t="shared" si="13"/>
        <v>0</v>
      </c>
    </row>
    <row r="46" spans="1:30" s="26" customFormat="1" ht="16.5" thickBot="1" x14ac:dyDescent="0.3">
      <c r="A46" s="83" t="s">
        <v>91</v>
      </c>
      <c r="B46" s="116" t="s">
        <v>103</v>
      </c>
      <c r="C46" s="117"/>
      <c r="D46" s="80"/>
      <c r="E46" s="36"/>
      <c r="F46" s="36" t="s">
        <v>125</v>
      </c>
      <c r="G46" s="30">
        <f t="shared" ref="G46" si="27">ROUND(K46*0.4,0)</f>
        <v>14</v>
      </c>
      <c r="H46" s="30">
        <f t="shared" ref="H46" si="28">K46</f>
        <v>36</v>
      </c>
      <c r="I46" s="45">
        <f t="shared" ref="I46" si="29">J46+K46</f>
        <v>54</v>
      </c>
      <c r="J46" s="32">
        <v>18</v>
      </c>
      <c r="K46" s="33">
        <f t="shared" si="25"/>
        <v>36</v>
      </c>
      <c r="L46" s="32">
        <v>18</v>
      </c>
      <c r="M46" s="32">
        <v>18</v>
      </c>
      <c r="N46" s="32"/>
      <c r="O46" s="32"/>
      <c r="P46" s="32"/>
      <c r="Q46" s="32"/>
      <c r="R46" s="73"/>
      <c r="S46" s="73">
        <v>36</v>
      </c>
      <c r="T46" s="73"/>
      <c r="U46" s="73"/>
      <c r="V46" s="73"/>
      <c r="W46" s="73"/>
      <c r="X46" s="73"/>
      <c r="Y46" s="73"/>
      <c r="Z46" s="73"/>
      <c r="AA46" s="73"/>
      <c r="AB46" s="73"/>
      <c r="AC46" s="25">
        <f t="shared" si="26"/>
        <v>36</v>
      </c>
      <c r="AD46" s="25">
        <f t="shared" si="13"/>
        <v>0</v>
      </c>
    </row>
    <row r="47" spans="1:30" s="26" customFormat="1" ht="16.5" thickBot="1" x14ac:dyDescent="0.3">
      <c r="A47" s="83" t="s">
        <v>92</v>
      </c>
      <c r="B47" s="116" t="s">
        <v>104</v>
      </c>
      <c r="C47" s="117"/>
      <c r="D47" s="80"/>
      <c r="E47" s="36" t="s">
        <v>124</v>
      </c>
      <c r="F47" s="36"/>
      <c r="G47" s="30">
        <f t="shared" si="22"/>
        <v>16</v>
      </c>
      <c r="H47" s="30">
        <f t="shared" si="23"/>
        <v>40</v>
      </c>
      <c r="I47" s="45">
        <f t="shared" si="24"/>
        <v>60</v>
      </c>
      <c r="J47" s="32">
        <v>20</v>
      </c>
      <c r="K47" s="33">
        <f t="shared" si="25"/>
        <v>40</v>
      </c>
      <c r="L47" s="32">
        <v>20</v>
      </c>
      <c r="M47" s="32">
        <v>20</v>
      </c>
      <c r="N47" s="32"/>
      <c r="O47" s="32"/>
      <c r="P47" s="32"/>
      <c r="Q47" s="32"/>
      <c r="R47" s="28"/>
      <c r="S47" s="28"/>
      <c r="T47" s="28"/>
      <c r="U47" s="28"/>
      <c r="V47" s="28"/>
      <c r="W47" s="28"/>
      <c r="X47" s="28"/>
      <c r="Y47" s="28"/>
      <c r="Z47" s="28">
        <v>40</v>
      </c>
      <c r="AA47" s="28"/>
      <c r="AB47" s="28"/>
      <c r="AC47" s="25">
        <f t="shared" si="26"/>
        <v>40</v>
      </c>
      <c r="AD47" s="25">
        <f t="shared" si="13"/>
        <v>0</v>
      </c>
    </row>
    <row r="48" spans="1:30" s="26" customFormat="1" ht="16.5" thickBot="1" x14ac:dyDescent="0.3">
      <c r="A48" s="82" t="s">
        <v>16</v>
      </c>
      <c r="B48" s="118" t="s">
        <v>17</v>
      </c>
      <c r="C48" s="119"/>
      <c r="D48" s="50"/>
      <c r="E48" s="50"/>
      <c r="F48" s="50"/>
      <c r="G48" s="49">
        <f t="shared" ref="G48:T48" si="30">G49+G53+G58+G62+G66</f>
        <v>558</v>
      </c>
      <c r="H48" s="49">
        <f t="shared" si="30"/>
        <v>1394</v>
      </c>
      <c r="I48" s="49">
        <f t="shared" si="30"/>
        <v>2091</v>
      </c>
      <c r="J48" s="49">
        <f t="shared" si="30"/>
        <v>697</v>
      </c>
      <c r="K48" s="49">
        <f t="shared" si="30"/>
        <v>1394</v>
      </c>
      <c r="L48" s="49">
        <f t="shared" si="30"/>
        <v>686</v>
      </c>
      <c r="M48" s="49">
        <f t="shared" si="30"/>
        <v>648</v>
      </c>
      <c r="N48" s="49">
        <f t="shared" si="30"/>
        <v>0</v>
      </c>
      <c r="O48" s="49">
        <f t="shared" si="30"/>
        <v>0</v>
      </c>
      <c r="P48" s="49">
        <f t="shared" si="30"/>
        <v>60</v>
      </c>
      <c r="Q48" s="49">
        <f t="shared" si="30"/>
        <v>0</v>
      </c>
      <c r="R48" s="49">
        <f t="shared" si="30"/>
        <v>0</v>
      </c>
      <c r="S48" s="49">
        <f t="shared" si="30"/>
        <v>104</v>
      </c>
      <c r="T48" s="49">
        <f t="shared" si="30"/>
        <v>524</v>
      </c>
      <c r="U48" s="49"/>
      <c r="V48" s="49">
        <f>V49+V53+V58+V62+V66</f>
        <v>286</v>
      </c>
      <c r="W48" s="49"/>
      <c r="X48" s="49">
        <f>X49+X53+X58+X62+X66</f>
        <v>426</v>
      </c>
      <c r="Y48" s="49"/>
      <c r="Z48" s="49">
        <f>Z49+Z53+Z58+Z62+Z66</f>
        <v>54</v>
      </c>
      <c r="AA48" s="49"/>
      <c r="AB48" s="49">
        <f>AB49+AB53+AB58+AB62+AB66</f>
        <v>0</v>
      </c>
      <c r="AC48" s="25">
        <f t="shared" si="26"/>
        <v>1394</v>
      </c>
      <c r="AD48" s="25">
        <f t="shared" si="13"/>
        <v>0</v>
      </c>
    </row>
    <row r="49" spans="1:30" s="26" customFormat="1" ht="16.5" thickBot="1" x14ac:dyDescent="0.3">
      <c r="A49" s="51" t="s">
        <v>18</v>
      </c>
      <c r="B49" s="110" t="s">
        <v>105</v>
      </c>
      <c r="C49" s="111"/>
      <c r="D49" s="53"/>
      <c r="E49" s="53"/>
      <c r="F49" s="53" t="s">
        <v>180</v>
      </c>
      <c r="G49" s="53">
        <f t="shared" ref="G49:T49" si="31">SUM(G50:G50)</f>
        <v>166</v>
      </c>
      <c r="H49" s="53">
        <f t="shared" si="31"/>
        <v>414</v>
      </c>
      <c r="I49" s="53">
        <f t="shared" si="31"/>
        <v>621</v>
      </c>
      <c r="J49" s="53">
        <f t="shared" si="31"/>
        <v>207</v>
      </c>
      <c r="K49" s="53">
        <f t="shared" si="31"/>
        <v>414</v>
      </c>
      <c r="L49" s="53">
        <f t="shared" si="31"/>
        <v>204</v>
      </c>
      <c r="M49" s="53">
        <f t="shared" si="31"/>
        <v>210</v>
      </c>
      <c r="N49" s="53">
        <f t="shared" si="31"/>
        <v>0</v>
      </c>
      <c r="O49" s="53">
        <f t="shared" si="31"/>
        <v>0</v>
      </c>
      <c r="P49" s="53">
        <f t="shared" si="31"/>
        <v>0</v>
      </c>
      <c r="Q49" s="53">
        <f t="shared" si="31"/>
        <v>0</v>
      </c>
      <c r="R49" s="53">
        <f t="shared" si="31"/>
        <v>0</v>
      </c>
      <c r="S49" s="53">
        <f t="shared" si="31"/>
        <v>104</v>
      </c>
      <c r="T49" s="53">
        <f t="shared" si="31"/>
        <v>310</v>
      </c>
      <c r="U49" s="53"/>
      <c r="V49" s="53">
        <f>SUM(V50:V50)</f>
        <v>0</v>
      </c>
      <c r="W49" s="53"/>
      <c r="X49" s="53">
        <f>SUM(X50:X50)</f>
        <v>0</v>
      </c>
      <c r="Y49" s="53"/>
      <c r="Z49" s="53">
        <f>SUM(Z50:Z50)</f>
        <v>0</v>
      </c>
      <c r="AA49" s="53"/>
      <c r="AB49" s="53">
        <f>SUM(AB50:AB50)</f>
        <v>0</v>
      </c>
      <c r="AC49" s="25">
        <f t="shared" si="26"/>
        <v>414</v>
      </c>
      <c r="AD49" s="25">
        <f t="shared" si="13"/>
        <v>0</v>
      </c>
    </row>
    <row r="50" spans="1:30" s="26" customFormat="1" ht="33" customHeight="1" thickBot="1" x14ac:dyDescent="0.3">
      <c r="A50" s="54" t="s">
        <v>19</v>
      </c>
      <c r="B50" s="100" t="s">
        <v>106</v>
      </c>
      <c r="C50" s="101"/>
      <c r="D50" s="28"/>
      <c r="E50" s="36"/>
      <c r="F50" s="36" t="s">
        <v>125</v>
      </c>
      <c r="G50" s="30">
        <f t="shared" ref="G50:G52" si="32">ROUND(K50*0.4,0)</f>
        <v>166</v>
      </c>
      <c r="H50" s="30">
        <f t="shared" ref="H50:H52" si="33">K50</f>
        <v>414</v>
      </c>
      <c r="I50" s="45">
        <f t="shared" ref="I50:I52" si="34">J50+K50</f>
        <v>621</v>
      </c>
      <c r="J50" s="32">
        <v>207</v>
      </c>
      <c r="K50" s="33">
        <f>SUM(L50:P50)</f>
        <v>414</v>
      </c>
      <c r="L50" s="32">
        <v>204</v>
      </c>
      <c r="M50" s="32">
        <v>210</v>
      </c>
      <c r="N50" s="32"/>
      <c r="O50" s="32"/>
      <c r="P50" s="32"/>
      <c r="Q50" s="32"/>
      <c r="R50" s="28"/>
      <c r="S50" s="28">
        <v>104</v>
      </c>
      <c r="T50" s="28">
        <v>310</v>
      </c>
      <c r="U50" s="28"/>
      <c r="V50" s="28"/>
      <c r="W50" s="28"/>
      <c r="X50" s="28"/>
      <c r="Y50" s="28"/>
      <c r="Z50" s="28"/>
      <c r="AA50" s="28"/>
      <c r="AB50" s="28"/>
      <c r="AC50" s="25">
        <f t="shared" si="26"/>
        <v>414</v>
      </c>
      <c r="AD50" s="25">
        <f t="shared" ref="AD50:AD70" si="35">AC50-K50</f>
        <v>0</v>
      </c>
    </row>
    <row r="51" spans="1:30" s="26" customFormat="1" ht="16.5" thickBot="1" x14ac:dyDescent="0.3">
      <c r="A51" s="55" t="s">
        <v>20</v>
      </c>
      <c r="B51" s="102" t="s">
        <v>128</v>
      </c>
      <c r="C51" s="103"/>
      <c r="D51" s="56"/>
      <c r="E51" s="57" t="s">
        <v>124</v>
      </c>
      <c r="F51" s="56"/>
      <c r="G51" s="58">
        <f t="shared" si="32"/>
        <v>14</v>
      </c>
      <c r="H51" s="58">
        <f t="shared" si="33"/>
        <v>36</v>
      </c>
      <c r="I51" s="59">
        <f t="shared" si="34"/>
        <v>36</v>
      </c>
      <c r="J51" s="56"/>
      <c r="K51" s="56">
        <v>36</v>
      </c>
      <c r="L51" s="56"/>
      <c r="M51" s="56"/>
      <c r="N51" s="56"/>
      <c r="O51" s="56"/>
      <c r="P51" s="56"/>
      <c r="Q51" s="56"/>
      <c r="R51" s="56"/>
      <c r="S51" s="56"/>
      <c r="T51" s="56"/>
      <c r="U51" s="56">
        <v>36</v>
      </c>
      <c r="V51" s="56"/>
      <c r="W51" s="56"/>
      <c r="X51" s="56"/>
      <c r="Y51" s="56"/>
      <c r="Z51" s="56"/>
      <c r="AA51" s="56"/>
      <c r="AB51" s="56"/>
      <c r="AC51" s="25">
        <f t="shared" si="26"/>
        <v>36</v>
      </c>
      <c r="AD51" s="25">
        <f t="shared" si="35"/>
        <v>0</v>
      </c>
    </row>
    <row r="52" spans="1:30" s="26" customFormat="1" ht="16.5" thickBot="1" x14ac:dyDescent="0.3">
      <c r="A52" s="60" t="s">
        <v>21</v>
      </c>
      <c r="B52" s="104" t="s">
        <v>129</v>
      </c>
      <c r="C52" s="105"/>
      <c r="D52" s="61"/>
      <c r="E52" s="62" t="s">
        <v>124</v>
      </c>
      <c r="F52" s="61"/>
      <c r="G52" s="63">
        <f t="shared" si="32"/>
        <v>29</v>
      </c>
      <c r="H52" s="63">
        <f t="shared" si="33"/>
        <v>72</v>
      </c>
      <c r="I52" s="64">
        <f t="shared" si="34"/>
        <v>72</v>
      </c>
      <c r="J52" s="61"/>
      <c r="K52" s="61">
        <v>72</v>
      </c>
      <c r="L52" s="61"/>
      <c r="M52" s="61"/>
      <c r="N52" s="61"/>
      <c r="O52" s="61"/>
      <c r="P52" s="61"/>
      <c r="Q52" s="61"/>
      <c r="R52" s="61"/>
      <c r="S52" s="61"/>
      <c r="T52" s="61"/>
      <c r="U52" s="61">
        <v>72</v>
      </c>
      <c r="V52" s="61"/>
      <c r="W52" s="61"/>
      <c r="X52" s="61"/>
      <c r="Y52" s="61"/>
      <c r="Z52" s="61"/>
      <c r="AA52" s="61"/>
      <c r="AB52" s="61"/>
      <c r="AC52" s="25">
        <f t="shared" si="26"/>
        <v>72</v>
      </c>
      <c r="AD52" s="25">
        <f t="shared" si="35"/>
        <v>0</v>
      </c>
    </row>
    <row r="53" spans="1:30" s="26" customFormat="1" ht="33" customHeight="1" thickBot="1" x14ac:dyDescent="0.3">
      <c r="A53" s="51" t="s">
        <v>22</v>
      </c>
      <c r="B53" s="110" t="s">
        <v>107</v>
      </c>
      <c r="C53" s="111"/>
      <c r="D53" s="53"/>
      <c r="E53" s="53"/>
      <c r="F53" s="53" t="s">
        <v>180</v>
      </c>
      <c r="G53" s="53">
        <f t="shared" ref="G53:T53" si="36">SUM(G54:G55)</f>
        <v>265</v>
      </c>
      <c r="H53" s="53">
        <f t="shared" si="36"/>
        <v>662</v>
      </c>
      <c r="I53" s="53">
        <f t="shared" si="36"/>
        <v>993</v>
      </c>
      <c r="J53" s="53">
        <f t="shared" si="36"/>
        <v>331</v>
      </c>
      <c r="K53" s="85">
        <f t="shared" si="36"/>
        <v>662</v>
      </c>
      <c r="L53" s="53">
        <f t="shared" si="36"/>
        <v>326</v>
      </c>
      <c r="M53" s="53">
        <f t="shared" si="36"/>
        <v>276</v>
      </c>
      <c r="N53" s="53">
        <f t="shared" si="36"/>
        <v>0</v>
      </c>
      <c r="O53" s="53">
        <f t="shared" si="36"/>
        <v>0</v>
      </c>
      <c r="P53" s="53">
        <f t="shared" si="36"/>
        <v>60</v>
      </c>
      <c r="Q53" s="53">
        <f t="shared" si="36"/>
        <v>0</v>
      </c>
      <c r="R53" s="53">
        <f t="shared" si="36"/>
        <v>0</v>
      </c>
      <c r="S53" s="53">
        <f t="shared" si="36"/>
        <v>0</v>
      </c>
      <c r="T53" s="53">
        <f t="shared" si="36"/>
        <v>214</v>
      </c>
      <c r="U53" s="53"/>
      <c r="V53" s="53">
        <f>SUM(V54:V55)</f>
        <v>200</v>
      </c>
      <c r="W53" s="53"/>
      <c r="X53" s="53">
        <f>SUM(X54:X55)</f>
        <v>248</v>
      </c>
      <c r="Y53" s="53"/>
      <c r="Z53" s="53">
        <f>SUM(Z54:Z55)</f>
        <v>0</v>
      </c>
      <c r="AA53" s="53"/>
      <c r="AB53" s="53">
        <f>SUM(AB54:AB55)</f>
        <v>0</v>
      </c>
      <c r="AC53" s="25">
        <f t="shared" si="26"/>
        <v>662</v>
      </c>
      <c r="AD53" s="25">
        <f t="shared" si="35"/>
        <v>0</v>
      </c>
    </row>
    <row r="54" spans="1:30" s="26" customFormat="1" ht="33" customHeight="1" thickBot="1" x14ac:dyDescent="0.3">
      <c r="A54" s="54" t="s">
        <v>23</v>
      </c>
      <c r="B54" s="112" t="s">
        <v>108</v>
      </c>
      <c r="C54" s="113"/>
      <c r="D54" s="36"/>
      <c r="E54" s="36"/>
      <c r="F54" s="36" t="s">
        <v>125</v>
      </c>
      <c r="G54" s="30">
        <f t="shared" ref="G54:G57" si="37">ROUND(K54*0.4,0)</f>
        <v>185</v>
      </c>
      <c r="H54" s="30">
        <f t="shared" ref="H54:H57" si="38">K54</f>
        <v>462</v>
      </c>
      <c r="I54" s="45">
        <f t="shared" ref="I54:I57" si="39">J54+K54</f>
        <v>693</v>
      </c>
      <c r="J54" s="32">
        <v>231</v>
      </c>
      <c r="K54" s="33">
        <f t="shared" ref="K54:K55" si="40">SUM(L54:P54)</f>
        <v>462</v>
      </c>
      <c r="L54" s="32">
        <v>230</v>
      </c>
      <c r="M54" s="32">
        <v>202</v>
      </c>
      <c r="N54" s="32"/>
      <c r="O54" s="32"/>
      <c r="P54" s="32">
        <v>30</v>
      </c>
      <c r="Q54" s="32"/>
      <c r="R54" s="32"/>
      <c r="S54" s="32"/>
      <c r="T54" s="28">
        <v>214</v>
      </c>
      <c r="U54" s="28"/>
      <c r="V54" s="28">
        <v>100</v>
      </c>
      <c r="W54" s="28"/>
      <c r="X54" s="28">
        <v>148</v>
      </c>
      <c r="Y54" s="28"/>
      <c r="Z54" s="28"/>
      <c r="AA54" s="28"/>
      <c r="AB54" s="28"/>
      <c r="AC54" s="25">
        <f t="shared" si="26"/>
        <v>462</v>
      </c>
      <c r="AD54" s="25">
        <f t="shared" si="35"/>
        <v>0</v>
      </c>
    </row>
    <row r="55" spans="1:30" s="26" customFormat="1" ht="32.25" customHeight="1" thickBot="1" x14ac:dyDescent="0.3">
      <c r="A55" s="54" t="s">
        <v>78</v>
      </c>
      <c r="B55" s="112" t="s">
        <v>109</v>
      </c>
      <c r="C55" s="113"/>
      <c r="D55" s="36"/>
      <c r="E55" s="36" t="s">
        <v>124</v>
      </c>
      <c r="F55" s="36"/>
      <c r="G55" s="30">
        <f t="shared" si="37"/>
        <v>80</v>
      </c>
      <c r="H55" s="30">
        <f t="shared" si="38"/>
        <v>200</v>
      </c>
      <c r="I55" s="45">
        <f t="shared" si="39"/>
        <v>300</v>
      </c>
      <c r="J55" s="32">
        <v>100</v>
      </c>
      <c r="K55" s="33">
        <f t="shared" si="40"/>
        <v>200</v>
      </c>
      <c r="L55" s="32">
        <v>96</v>
      </c>
      <c r="M55" s="32">
        <v>74</v>
      </c>
      <c r="N55" s="32"/>
      <c r="O55" s="32"/>
      <c r="P55" s="32">
        <v>30</v>
      </c>
      <c r="Q55" s="32"/>
      <c r="R55" s="32"/>
      <c r="S55" s="32"/>
      <c r="T55" s="28"/>
      <c r="U55" s="28"/>
      <c r="V55" s="28">
        <v>100</v>
      </c>
      <c r="W55" s="28"/>
      <c r="X55" s="28">
        <v>100</v>
      </c>
      <c r="Y55" s="28"/>
      <c r="Z55" s="28"/>
      <c r="AA55" s="28"/>
      <c r="AB55" s="28"/>
      <c r="AC55" s="25">
        <f t="shared" si="26"/>
        <v>200</v>
      </c>
      <c r="AD55" s="25">
        <f t="shared" si="35"/>
        <v>0</v>
      </c>
    </row>
    <row r="56" spans="1:30" s="26" customFormat="1" ht="16.5" thickBot="1" x14ac:dyDescent="0.3">
      <c r="A56" s="55" t="s">
        <v>110</v>
      </c>
      <c r="B56" s="102" t="s">
        <v>128</v>
      </c>
      <c r="C56" s="103"/>
      <c r="D56" s="57"/>
      <c r="E56" s="57" t="s">
        <v>124</v>
      </c>
      <c r="F56" s="57"/>
      <c r="G56" s="58">
        <f t="shared" si="37"/>
        <v>29</v>
      </c>
      <c r="H56" s="58">
        <f t="shared" si="38"/>
        <v>72</v>
      </c>
      <c r="I56" s="59">
        <f t="shared" si="39"/>
        <v>72</v>
      </c>
      <c r="J56" s="56"/>
      <c r="K56" s="56">
        <v>72</v>
      </c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>
        <v>72</v>
      </c>
      <c r="Z56" s="56"/>
      <c r="AA56" s="56"/>
      <c r="AB56" s="56"/>
      <c r="AC56" s="25">
        <f t="shared" si="26"/>
        <v>72</v>
      </c>
      <c r="AD56" s="25">
        <f t="shared" si="35"/>
        <v>0</v>
      </c>
    </row>
    <row r="57" spans="1:30" s="26" customFormat="1" ht="16.5" thickBot="1" x14ac:dyDescent="0.3">
      <c r="A57" s="60" t="s">
        <v>24</v>
      </c>
      <c r="B57" s="104" t="s">
        <v>129</v>
      </c>
      <c r="C57" s="105"/>
      <c r="D57" s="61"/>
      <c r="E57" s="62" t="s">
        <v>124</v>
      </c>
      <c r="F57" s="61"/>
      <c r="G57" s="63">
        <f t="shared" si="37"/>
        <v>58</v>
      </c>
      <c r="H57" s="63">
        <f t="shared" si="38"/>
        <v>144</v>
      </c>
      <c r="I57" s="64">
        <f t="shared" si="39"/>
        <v>144</v>
      </c>
      <c r="J57" s="61"/>
      <c r="K57" s="61">
        <v>144</v>
      </c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>
        <v>144</v>
      </c>
      <c r="Z57" s="61"/>
      <c r="AA57" s="61"/>
      <c r="AB57" s="61"/>
      <c r="AC57" s="25">
        <f t="shared" si="26"/>
        <v>144</v>
      </c>
      <c r="AD57" s="25">
        <f t="shared" si="35"/>
        <v>0</v>
      </c>
    </row>
    <row r="58" spans="1:30" s="26" customFormat="1" ht="16.5" thickBot="1" x14ac:dyDescent="0.3">
      <c r="A58" s="65" t="s">
        <v>31</v>
      </c>
      <c r="B58" s="110" t="s">
        <v>114</v>
      </c>
      <c r="C58" s="111"/>
      <c r="D58" s="53"/>
      <c r="E58" s="53"/>
      <c r="F58" s="53" t="s">
        <v>180</v>
      </c>
      <c r="G58" s="53">
        <f t="shared" ref="G58:T58" si="41">SUM(G59:G59)</f>
        <v>41</v>
      </c>
      <c r="H58" s="53">
        <f t="shared" si="41"/>
        <v>102</v>
      </c>
      <c r="I58" s="53">
        <f t="shared" si="41"/>
        <v>153</v>
      </c>
      <c r="J58" s="53">
        <f t="shared" si="41"/>
        <v>51</v>
      </c>
      <c r="K58" s="53">
        <f t="shared" si="41"/>
        <v>102</v>
      </c>
      <c r="L58" s="53">
        <f t="shared" si="41"/>
        <v>50</v>
      </c>
      <c r="M58" s="53">
        <f t="shared" si="41"/>
        <v>52</v>
      </c>
      <c r="N58" s="53">
        <f t="shared" si="41"/>
        <v>0</v>
      </c>
      <c r="O58" s="53">
        <f t="shared" si="41"/>
        <v>0</v>
      </c>
      <c r="P58" s="53">
        <f t="shared" si="41"/>
        <v>0</v>
      </c>
      <c r="Q58" s="53">
        <f t="shared" si="41"/>
        <v>0</v>
      </c>
      <c r="R58" s="53">
        <f t="shared" si="41"/>
        <v>0</v>
      </c>
      <c r="S58" s="53">
        <f t="shared" si="41"/>
        <v>0</v>
      </c>
      <c r="T58" s="53">
        <f t="shared" si="41"/>
        <v>0</v>
      </c>
      <c r="U58" s="53"/>
      <c r="V58" s="53">
        <f>SUM(V59:V59)</f>
        <v>0</v>
      </c>
      <c r="W58" s="53"/>
      <c r="X58" s="53">
        <f>SUM(X59:X59)</f>
        <v>48</v>
      </c>
      <c r="Y58" s="53"/>
      <c r="Z58" s="53">
        <f>SUM(Z59:Z59)</f>
        <v>54</v>
      </c>
      <c r="AA58" s="53"/>
      <c r="AB58" s="53">
        <f>SUM(AB59:AB59)</f>
        <v>0</v>
      </c>
      <c r="AC58" s="25">
        <f t="shared" si="26"/>
        <v>102</v>
      </c>
      <c r="AD58" s="25">
        <f t="shared" si="35"/>
        <v>0</v>
      </c>
    </row>
    <row r="59" spans="1:30" s="26" customFormat="1" ht="34.5" customHeight="1" thickBot="1" x14ac:dyDescent="0.3">
      <c r="A59" s="54" t="s">
        <v>32</v>
      </c>
      <c r="B59" s="114" t="s">
        <v>115</v>
      </c>
      <c r="C59" s="115"/>
      <c r="D59" s="28"/>
      <c r="E59" s="28"/>
      <c r="F59" s="36" t="s">
        <v>125</v>
      </c>
      <c r="G59" s="30">
        <f t="shared" ref="G59:G61" si="42">ROUND(K59*0.4,0)</f>
        <v>41</v>
      </c>
      <c r="H59" s="30">
        <f t="shared" ref="H59:H61" si="43">K59</f>
        <v>102</v>
      </c>
      <c r="I59" s="45">
        <f t="shared" ref="I59:I61" si="44">J59+K59</f>
        <v>153</v>
      </c>
      <c r="J59" s="32">
        <v>51</v>
      </c>
      <c r="K59" s="33">
        <f t="shared" ref="K59" si="45">SUM(L59:P59)</f>
        <v>102</v>
      </c>
      <c r="L59" s="32">
        <v>50</v>
      </c>
      <c r="M59" s="32">
        <v>52</v>
      </c>
      <c r="N59" s="32"/>
      <c r="O59" s="32"/>
      <c r="P59" s="32"/>
      <c r="Q59" s="32"/>
      <c r="R59" s="28"/>
      <c r="S59" s="28"/>
      <c r="T59" s="28"/>
      <c r="U59" s="28"/>
      <c r="V59" s="28"/>
      <c r="W59" s="28"/>
      <c r="X59" s="28">
        <v>48</v>
      </c>
      <c r="Y59" s="28"/>
      <c r="Z59" s="28">
        <v>54</v>
      </c>
      <c r="AA59" s="28"/>
      <c r="AB59" s="28"/>
      <c r="AC59" s="25">
        <f t="shared" si="26"/>
        <v>102</v>
      </c>
      <c r="AD59" s="25">
        <f t="shared" si="35"/>
        <v>0</v>
      </c>
    </row>
    <row r="60" spans="1:30" s="26" customFormat="1" ht="16.5" thickBot="1" x14ac:dyDescent="0.3">
      <c r="A60" s="55" t="s">
        <v>58</v>
      </c>
      <c r="B60" s="102" t="s">
        <v>128</v>
      </c>
      <c r="C60" s="103"/>
      <c r="D60" s="56"/>
      <c r="E60" s="56" t="s">
        <v>124</v>
      </c>
      <c r="F60" s="56"/>
      <c r="G60" s="58">
        <f t="shared" si="42"/>
        <v>29</v>
      </c>
      <c r="H60" s="58">
        <f t="shared" si="43"/>
        <v>72</v>
      </c>
      <c r="I60" s="59">
        <f t="shared" si="44"/>
        <v>72</v>
      </c>
      <c r="J60" s="56"/>
      <c r="K60" s="56">
        <v>72</v>
      </c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86">
        <v>72</v>
      </c>
      <c r="AB60" s="56"/>
      <c r="AC60" s="25">
        <f t="shared" si="26"/>
        <v>72</v>
      </c>
      <c r="AD60" s="25">
        <f t="shared" si="35"/>
        <v>0</v>
      </c>
    </row>
    <row r="61" spans="1:30" s="26" customFormat="1" ht="16.5" thickBot="1" x14ac:dyDescent="0.3">
      <c r="A61" s="60" t="s">
        <v>111</v>
      </c>
      <c r="B61" s="104" t="s">
        <v>129</v>
      </c>
      <c r="C61" s="105"/>
      <c r="D61" s="61"/>
      <c r="E61" s="61" t="s">
        <v>124</v>
      </c>
      <c r="F61" s="61"/>
      <c r="G61" s="63">
        <f t="shared" si="42"/>
        <v>29</v>
      </c>
      <c r="H61" s="63">
        <f t="shared" si="43"/>
        <v>72</v>
      </c>
      <c r="I61" s="64">
        <f t="shared" si="44"/>
        <v>72</v>
      </c>
      <c r="J61" s="61"/>
      <c r="K61" s="61">
        <v>72</v>
      </c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87">
        <v>72</v>
      </c>
      <c r="AB61" s="61"/>
      <c r="AC61" s="25">
        <f t="shared" si="26"/>
        <v>72</v>
      </c>
      <c r="AD61" s="25">
        <f t="shared" si="35"/>
        <v>0</v>
      </c>
    </row>
    <row r="62" spans="1:30" s="26" customFormat="1" ht="33.75" customHeight="1" thickBot="1" x14ac:dyDescent="0.3">
      <c r="A62" s="52" t="s">
        <v>33</v>
      </c>
      <c r="B62" s="110" t="s">
        <v>116</v>
      </c>
      <c r="C62" s="111"/>
      <c r="D62" s="53"/>
      <c r="E62" s="53"/>
      <c r="F62" s="53" t="s">
        <v>180</v>
      </c>
      <c r="G62" s="53">
        <f>G63</f>
        <v>44</v>
      </c>
      <c r="H62" s="53">
        <f t="shared" ref="H62:T62" si="46">H63</f>
        <v>110</v>
      </c>
      <c r="I62" s="53">
        <f t="shared" si="46"/>
        <v>165</v>
      </c>
      <c r="J62" s="53">
        <f t="shared" si="46"/>
        <v>55</v>
      </c>
      <c r="K62" s="53">
        <f t="shared" si="46"/>
        <v>110</v>
      </c>
      <c r="L62" s="53">
        <f t="shared" si="46"/>
        <v>54</v>
      </c>
      <c r="M62" s="53">
        <f t="shared" si="46"/>
        <v>56</v>
      </c>
      <c r="N62" s="53">
        <f t="shared" si="46"/>
        <v>0</v>
      </c>
      <c r="O62" s="53">
        <f t="shared" si="46"/>
        <v>0</v>
      </c>
      <c r="P62" s="53">
        <f t="shared" si="46"/>
        <v>0</v>
      </c>
      <c r="Q62" s="53">
        <f t="shared" si="46"/>
        <v>0</v>
      </c>
      <c r="R62" s="53">
        <f t="shared" si="46"/>
        <v>0</v>
      </c>
      <c r="S62" s="53">
        <f t="shared" si="46"/>
        <v>0</v>
      </c>
      <c r="T62" s="53">
        <f t="shared" si="46"/>
        <v>0</v>
      </c>
      <c r="U62" s="53"/>
      <c r="V62" s="53">
        <f>V63</f>
        <v>22</v>
      </c>
      <c r="W62" s="53"/>
      <c r="X62" s="53">
        <f>X63</f>
        <v>88</v>
      </c>
      <c r="Y62" s="53"/>
      <c r="Z62" s="53">
        <f>Z63</f>
        <v>0</v>
      </c>
      <c r="AA62" s="53"/>
      <c r="AB62" s="53">
        <f>AB63</f>
        <v>0</v>
      </c>
      <c r="AC62" s="25">
        <f t="shared" si="26"/>
        <v>110</v>
      </c>
      <c r="AD62" s="25">
        <f t="shared" si="35"/>
        <v>0</v>
      </c>
    </row>
    <row r="63" spans="1:30" s="26" customFormat="1" ht="16.5" thickBot="1" x14ac:dyDescent="0.3">
      <c r="A63" s="54" t="s">
        <v>34</v>
      </c>
      <c r="B63" s="112" t="s">
        <v>112</v>
      </c>
      <c r="C63" s="113"/>
      <c r="D63" s="28"/>
      <c r="E63" s="36" t="s">
        <v>124</v>
      </c>
      <c r="F63" s="36"/>
      <c r="G63" s="30">
        <f t="shared" ref="G63:G65" si="47">ROUND(K63*0.4,0)</f>
        <v>44</v>
      </c>
      <c r="H63" s="30">
        <f t="shared" ref="H63:H65" si="48">K63</f>
        <v>110</v>
      </c>
      <c r="I63" s="45">
        <f t="shared" ref="I63:I65" si="49">J63+K63</f>
        <v>165</v>
      </c>
      <c r="J63" s="32">
        <v>55</v>
      </c>
      <c r="K63" s="33">
        <f>SUM(L63:P63)</f>
        <v>110</v>
      </c>
      <c r="L63" s="32">
        <v>54</v>
      </c>
      <c r="M63" s="32">
        <v>56</v>
      </c>
      <c r="N63" s="32"/>
      <c r="O63" s="32"/>
      <c r="P63" s="32"/>
      <c r="Q63" s="32"/>
      <c r="R63" s="28"/>
      <c r="S63" s="28"/>
      <c r="T63" s="28"/>
      <c r="U63" s="28"/>
      <c r="V63" s="28">
        <v>22</v>
      </c>
      <c r="W63" s="28"/>
      <c r="X63" s="28">
        <v>88</v>
      </c>
      <c r="Y63" s="28"/>
      <c r="Z63" s="28"/>
      <c r="AA63" s="28"/>
      <c r="AB63" s="28"/>
      <c r="AC63" s="25">
        <f t="shared" si="26"/>
        <v>110</v>
      </c>
      <c r="AD63" s="25">
        <f t="shared" si="35"/>
        <v>0</v>
      </c>
    </row>
    <row r="64" spans="1:30" s="26" customFormat="1" ht="16.5" thickBot="1" x14ac:dyDescent="0.3">
      <c r="A64" s="55" t="s">
        <v>49</v>
      </c>
      <c r="B64" s="102" t="s">
        <v>128</v>
      </c>
      <c r="C64" s="103"/>
      <c r="D64" s="56"/>
      <c r="E64" s="56" t="s">
        <v>124</v>
      </c>
      <c r="F64" s="56"/>
      <c r="G64" s="58">
        <f t="shared" si="47"/>
        <v>14</v>
      </c>
      <c r="H64" s="58">
        <f t="shared" si="48"/>
        <v>36</v>
      </c>
      <c r="I64" s="59">
        <f t="shared" si="49"/>
        <v>36</v>
      </c>
      <c r="J64" s="56"/>
      <c r="K64" s="56">
        <f>SUM(R64:AB64)</f>
        <v>36</v>
      </c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86">
        <v>36</v>
      </c>
      <c r="Z64" s="56"/>
      <c r="AA64" s="56"/>
      <c r="AB64" s="56"/>
      <c r="AC64" s="25">
        <f t="shared" si="26"/>
        <v>36</v>
      </c>
      <c r="AD64" s="25">
        <f t="shared" si="35"/>
        <v>0</v>
      </c>
    </row>
    <row r="65" spans="1:30" s="26" customFormat="1" ht="16.5" thickBot="1" x14ac:dyDescent="0.3">
      <c r="A65" s="60" t="s">
        <v>126</v>
      </c>
      <c r="B65" s="104" t="s">
        <v>129</v>
      </c>
      <c r="C65" s="105"/>
      <c r="D65" s="61"/>
      <c r="E65" s="61" t="s">
        <v>124</v>
      </c>
      <c r="F65" s="61"/>
      <c r="G65" s="63">
        <f t="shared" si="47"/>
        <v>14</v>
      </c>
      <c r="H65" s="63">
        <f t="shared" si="48"/>
        <v>36</v>
      </c>
      <c r="I65" s="64">
        <f t="shared" si="49"/>
        <v>36</v>
      </c>
      <c r="J65" s="61"/>
      <c r="K65" s="61">
        <v>36</v>
      </c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87">
        <v>36</v>
      </c>
      <c r="Z65" s="61"/>
      <c r="AA65" s="61"/>
      <c r="AB65" s="61"/>
      <c r="AC65" s="25">
        <f t="shared" si="26"/>
        <v>36</v>
      </c>
      <c r="AD65" s="25">
        <f t="shared" si="35"/>
        <v>0</v>
      </c>
    </row>
    <row r="66" spans="1:30" s="26" customFormat="1" ht="16.5" thickBot="1" x14ac:dyDescent="0.3">
      <c r="A66" s="52" t="s">
        <v>35</v>
      </c>
      <c r="B66" s="110" t="s">
        <v>113</v>
      </c>
      <c r="C66" s="111"/>
      <c r="D66" s="53"/>
      <c r="E66" s="66"/>
      <c r="F66" s="66" t="s">
        <v>180</v>
      </c>
      <c r="G66" s="53">
        <f>G67</f>
        <v>42</v>
      </c>
      <c r="H66" s="53">
        <f t="shared" ref="H66:AB66" si="50">H67</f>
        <v>106</v>
      </c>
      <c r="I66" s="53">
        <f t="shared" si="50"/>
        <v>159</v>
      </c>
      <c r="J66" s="53">
        <f t="shared" si="50"/>
        <v>53</v>
      </c>
      <c r="K66" s="53">
        <f t="shared" si="50"/>
        <v>106</v>
      </c>
      <c r="L66" s="53">
        <f t="shared" si="50"/>
        <v>52</v>
      </c>
      <c r="M66" s="53">
        <f t="shared" si="50"/>
        <v>54</v>
      </c>
      <c r="N66" s="53">
        <f t="shared" si="50"/>
        <v>0</v>
      </c>
      <c r="O66" s="53">
        <f t="shared" si="50"/>
        <v>0</v>
      </c>
      <c r="P66" s="53">
        <f t="shared" si="50"/>
        <v>0</v>
      </c>
      <c r="Q66" s="53">
        <f t="shared" si="50"/>
        <v>0</v>
      </c>
      <c r="R66" s="53">
        <f t="shared" si="50"/>
        <v>0</v>
      </c>
      <c r="S66" s="53">
        <f t="shared" si="50"/>
        <v>0</v>
      </c>
      <c r="T66" s="53">
        <f t="shared" si="50"/>
        <v>0</v>
      </c>
      <c r="U66" s="53">
        <f t="shared" si="50"/>
        <v>0</v>
      </c>
      <c r="V66" s="53">
        <f t="shared" si="50"/>
        <v>64</v>
      </c>
      <c r="W66" s="53">
        <f t="shared" si="50"/>
        <v>0</v>
      </c>
      <c r="X66" s="53">
        <f t="shared" si="50"/>
        <v>42</v>
      </c>
      <c r="Y66" s="53">
        <f t="shared" si="50"/>
        <v>0</v>
      </c>
      <c r="Z66" s="53">
        <f t="shared" si="50"/>
        <v>0</v>
      </c>
      <c r="AA66" s="53">
        <f t="shared" si="50"/>
        <v>0</v>
      </c>
      <c r="AB66" s="53">
        <f t="shared" si="50"/>
        <v>0</v>
      </c>
      <c r="AC66" s="25">
        <f t="shared" si="26"/>
        <v>106</v>
      </c>
      <c r="AD66" s="25">
        <f t="shared" si="35"/>
        <v>0</v>
      </c>
    </row>
    <row r="67" spans="1:30" s="26" customFormat="1" ht="16.5" thickBot="1" x14ac:dyDescent="0.3">
      <c r="A67" s="54" t="s">
        <v>36</v>
      </c>
      <c r="B67" s="100" t="s">
        <v>113</v>
      </c>
      <c r="C67" s="101"/>
      <c r="D67" s="28"/>
      <c r="E67" s="36" t="s">
        <v>124</v>
      </c>
      <c r="F67" s="36"/>
      <c r="G67" s="30">
        <f t="shared" ref="G67:G69" si="51">ROUND(K67*0.4,0)</f>
        <v>42</v>
      </c>
      <c r="H67" s="30">
        <f t="shared" ref="H67:H69" si="52">K67</f>
        <v>106</v>
      </c>
      <c r="I67" s="45">
        <f t="shared" ref="I67:I70" si="53">J67+K67</f>
        <v>159</v>
      </c>
      <c r="J67" s="28">
        <v>53</v>
      </c>
      <c r="K67" s="33">
        <f>SUM(L67:P67)</f>
        <v>106</v>
      </c>
      <c r="L67" s="28">
        <v>52</v>
      </c>
      <c r="M67" s="28">
        <v>54</v>
      </c>
      <c r="N67" s="28"/>
      <c r="O67" s="28"/>
      <c r="P67" s="28"/>
      <c r="Q67" s="28"/>
      <c r="R67" s="28"/>
      <c r="S67" s="28"/>
      <c r="T67" s="28"/>
      <c r="U67" s="28"/>
      <c r="V67" s="28">
        <v>64</v>
      </c>
      <c r="W67" s="28"/>
      <c r="X67" s="88">
        <v>42</v>
      </c>
      <c r="Y67" s="28"/>
      <c r="Z67" s="28"/>
      <c r="AA67" s="28"/>
      <c r="AB67" s="28"/>
      <c r="AC67" s="25">
        <f t="shared" si="26"/>
        <v>106</v>
      </c>
      <c r="AD67" s="25">
        <f t="shared" si="35"/>
        <v>0</v>
      </c>
    </row>
    <row r="68" spans="1:30" s="26" customFormat="1" ht="16.5" thickBot="1" x14ac:dyDescent="0.3">
      <c r="A68" s="55" t="s">
        <v>51</v>
      </c>
      <c r="B68" s="102" t="s">
        <v>128</v>
      </c>
      <c r="C68" s="103"/>
      <c r="D68" s="56"/>
      <c r="E68" s="57" t="s">
        <v>124</v>
      </c>
      <c r="F68" s="57"/>
      <c r="G68" s="58">
        <f t="shared" si="51"/>
        <v>14</v>
      </c>
      <c r="H68" s="58">
        <f t="shared" si="52"/>
        <v>36</v>
      </c>
      <c r="I68" s="59">
        <f t="shared" si="53"/>
        <v>36</v>
      </c>
      <c r="J68" s="56"/>
      <c r="K68" s="56">
        <v>36</v>
      </c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86">
        <v>36</v>
      </c>
      <c r="Z68" s="56"/>
      <c r="AA68" s="56"/>
      <c r="AB68" s="56"/>
      <c r="AC68" s="25">
        <f t="shared" si="26"/>
        <v>36</v>
      </c>
      <c r="AD68" s="25">
        <f t="shared" si="35"/>
        <v>0</v>
      </c>
    </row>
    <row r="69" spans="1:30" s="26" customFormat="1" ht="16.5" thickBot="1" x14ac:dyDescent="0.3">
      <c r="A69" s="60" t="s">
        <v>50</v>
      </c>
      <c r="B69" s="104" t="s">
        <v>129</v>
      </c>
      <c r="C69" s="105"/>
      <c r="D69" s="61"/>
      <c r="E69" s="62" t="s">
        <v>124</v>
      </c>
      <c r="F69" s="62"/>
      <c r="G69" s="63">
        <f t="shared" si="51"/>
        <v>29</v>
      </c>
      <c r="H69" s="63">
        <f t="shared" si="52"/>
        <v>72</v>
      </c>
      <c r="I69" s="64">
        <f t="shared" si="53"/>
        <v>72</v>
      </c>
      <c r="J69" s="61"/>
      <c r="K69" s="61">
        <v>72</v>
      </c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87">
        <v>72</v>
      </c>
      <c r="Z69" s="61"/>
      <c r="AA69" s="61"/>
      <c r="AB69" s="61"/>
      <c r="AC69" s="25">
        <f t="shared" si="26"/>
        <v>72</v>
      </c>
      <c r="AD69" s="25">
        <f t="shared" si="35"/>
        <v>0</v>
      </c>
    </row>
    <row r="70" spans="1:30" s="68" customFormat="1" ht="16.5" thickBot="1" x14ac:dyDescent="0.3">
      <c r="A70" s="48" t="s">
        <v>132</v>
      </c>
      <c r="B70" s="106" t="s">
        <v>130</v>
      </c>
      <c r="C70" s="107"/>
      <c r="D70" s="49"/>
      <c r="E70" s="50"/>
      <c r="F70" s="49"/>
      <c r="G70" s="67"/>
      <c r="H70" s="67"/>
      <c r="I70" s="49">
        <f t="shared" si="53"/>
        <v>216</v>
      </c>
      <c r="J70" s="49"/>
      <c r="K70" s="49">
        <v>216</v>
      </c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>
        <v>216</v>
      </c>
      <c r="AC70" s="25">
        <f t="shared" si="26"/>
        <v>216</v>
      </c>
      <c r="AD70" s="25">
        <f t="shared" si="35"/>
        <v>0</v>
      </c>
    </row>
    <row r="71" spans="1:30" s="26" customFormat="1" ht="16.5" thickBot="1" x14ac:dyDescent="0.3">
      <c r="A71" s="69"/>
      <c r="B71" s="108" t="s">
        <v>52</v>
      </c>
      <c r="C71" s="109"/>
      <c r="D71" s="70"/>
      <c r="E71" s="70"/>
      <c r="F71" s="70"/>
      <c r="G71" s="71">
        <f>G9+G23+G30+G33+G70</f>
        <v>1638</v>
      </c>
      <c r="H71" s="71">
        <f>H9+H23+H30+H33+H70</f>
        <v>4104</v>
      </c>
      <c r="I71" s="71">
        <f>I9+I23+I30+I33+I70</f>
        <v>6405</v>
      </c>
      <c r="J71" s="71">
        <f>J9+J23+J30+J33+J70</f>
        <v>2085</v>
      </c>
      <c r="K71" s="71">
        <f>K9+K23+K30+K33</f>
        <v>4104</v>
      </c>
      <c r="L71" s="71">
        <f t="shared" ref="L71:T71" si="54">L9+L23+L30+L33+L70</f>
        <v>1893</v>
      </c>
      <c r="M71" s="71">
        <f t="shared" si="54"/>
        <v>2151</v>
      </c>
      <c r="N71" s="71">
        <f t="shared" si="54"/>
        <v>0</v>
      </c>
      <c r="O71" s="71">
        <f t="shared" si="54"/>
        <v>0</v>
      </c>
      <c r="P71" s="71">
        <f t="shared" si="54"/>
        <v>60</v>
      </c>
      <c r="Q71" s="71">
        <f t="shared" si="54"/>
        <v>612</v>
      </c>
      <c r="R71" s="71">
        <f t="shared" si="54"/>
        <v>792</v>
      </c>
      <c r="S71" s="71">
        <f t="shared" si="54"/>
        <v>576</v>
      </c>
      <c r="T71" s="71">
        <f t="shared" si="54"/>
        <v>792</v>
      </c>
      <c r="U71" s="71"/>
      <c r="V71" s="71">
        <f>V9+V23+V30+V33+V70</f>
        <v>576</v>
      </c>
      <c r="W71" s="71"/>
      <c r="X71" s="71">
        <f>X9+X23+X30+X33+X70</f>
        <v>504</v>
      </c>
      <c r="Y71" s="71"/>
      <c r="Z71" s="71">
        <f>Z9+Z23+Z30+Z33+Z70</f>
        <v>252</v>
      </c>
      <c r="AA71" s="71"/>
      <c r="AB71" s="71">
        <v>0</v>
      </c>
      <c r="AC71" s="25">
        <f t="shared" ref="AC71" si="55">SUM(Q71:AB71)</f>
        <v>4104</v>
      </c>
      <c r="AD71" s="25">
        <v>0</v>
      </c>
    </row>
    <row r="72" spans="1:30" ht="16.5" thickBot="1" x14ac:dyDescent="0.3">
      <c r="A72" s="15" t="s">
        <v>53</v>
      </c>
      <c r="B72" s="98" t="s">
        <v>54</v>
      </c>
      <c r="C72" s="99"/>
      <c r="D72" s="20"/>
      <c r="E72" s="20"/>
      <c r="F72" s="20"/>
      <c r="G72" s="21"/>
      <c r="H72" s="21"/>
      <c r="I72" s="20"/>
      <c r="J72" s="20"/>
      <c r="K72" s="72">
        <v>216</v>
      </c>
      <c r="L72" s="131" t="s">
        <v>149</v>
      </c>
      <c r="M72" s="131"/>
      <c r="N72" s="131"/>
      <c r="O72" s="131"/>
      <c r="P72" s="131"/>
      <c r="Q72" s="28">
        <v>36</v>
      </c>
      <c r="R72" s="28">
        <v>36</v>
      </c>
      <c r="S72" s="28">
        <v>36</v>
      </c>
      <c r="T72" s="28">
        <v>36</v>
      </c>
      <c r="U72" s="28"/>
      <c r="V72" s="28">
        <v>36</v>
      </c>
      <c r="W72" s="28"/>
      <c r="X72" s="28">
        <v>36</v>
      </c>
      <c r="Y72" s="28"/>
      <c r="Z72" s="28">
        <v>36</v>
      </c>
      <c r="AA72" s="28"/>
      <c r="AB72" s="28"/>
      <c r="AC72" s="74"/>
      <c r="AD72" s="74"/>
    </row>
    <row r="73" spans="1:30" ht="16.5" thickBot="1" x14ac:dyDescent="0.3">
      <c r="A73" s="132" t="s">
        <v>155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29" t="s">
        <v>6</v>
      </c>
      <c r="L73" s="133" t="s">
        <v>179</v>
      </c>
      <c r="M73" s="133"/>
      <c r="N73" s="133"/>
      <c r="O73" s="133"/>
      <c r="P73" s="133"/>
      <c r="Q73" s="75">
        <v>11</v>
      </c>
      <c r="R73" s="75">
        <v>12</v>
      </c>
      <c r="S73" s="75">
        <v>11</v>
      </c>
      <c r="T73" s="75">
        <v>8</v>
      </c>
      <c r="U73" s="75"/>
      <c r="V73" s="76">
        <v>10</v>
      </c>
      <c r="W73" s="76"/>
      <c r="X73" s="75">
        <v>7</v>
      </c>
      <c r="Y73" s="75"/>
      <c r="Z73" s="75">
        <v>7</v>
      </c>
      <c r="AA73" s="75"/>
      <c r="AB73" s="75"/>
    </row>
    <row r="74" spans="1:30" ht="16.5" thickBot="1" x14ac:dyDescent="0.3">
      <c r="A74" s="132"/>
      <c r="B74" s="132"/>
      <c r="C74" s="132"/>
      <c r="D74" s="132"/>
      <c r="E74" s="132"/>
      <c r="F74" s="132"/>
      <c r="G74" s="132"/>
      <c r="H74" s="132"/>
      <c r="I74" s="132"/>
      <c r="J74" s="132"/>
      <c r="K74" s="129"/>
      <c r="L74" s="133" t="s">
        <v>55</v>
      </c>
      <c r="M74" s="133"/>
      <c r="N74" s="133"/>
      <c r="O74" s="133"/>
      <c r="P74" s="133"/>
      <c r="Q74" s="56">
        <f t="shared" ref="Q74:AB74" si="56">Q51+Q56+Q60+Q64+Q68</f>
        <v>0</v>
      </c>
      <c r="R74" s="56">
        <f t="shared" si="56"/>
        <v>0</v>
      </c>
      <c r="S74" s="56">
        <f t="shared" si="56"/>
        <v>0</v>
      </c>
      <c r="T74" s="56">
        <f t="shared" si="56"/>
        <v>0</v>
      </c>
      <c r="U74" s="56">
        <f t="shared" si="56"/>
        <v>36</v>
      </c>
      <c r="V74" s="56">
        <f t="shared" si="56"/>
        <v>0</v>
      </c>
      <c r="W74" s="56">
        <f t="shared" si="56"/>
        <v>0</v>
      </c>
      <c r="X74" s="56">
        <f t="shared" si="56"/>
        <v>0</v>
      </c>
      <c r="Y74" s="56">
        <f t="shared" si="56"/>
        <v>144</v>
      </c>
      <c r="Z74" s="56">
        <f t="shared" si="56"/>
        <v>0</v>
      </c>
      <c r="AA74" s="56">
        <f t="shared" si="56"/>
        <v>72</v>
      </c>
      <c r="AB74" s="56">
        <f t="shared" si="56"/>
        <v>0</v>
      </c>
    </row>
    <row r="75" spans="1:30" ht="16.5" thickBot="1" x14ac:dyDescent="0.3">
      <c r="A75" s="132"/>
      <c r="B75" s="132"/>
      <c r="C75" s="132"/>
      <c r="D75" s="132"/>
      <c r="E75" s="132"/>
      <c r="F75" s="132"/>
      <c r="G75" s="132"/>
      <c r="H75" s="132"/>
      <c r="I75" s="132"/>
      <c r="J75" s="132"/>
      <c r="K75" s="129"/>
      <c r="L75" s="132" t="s">
        <v>57</v>
      </c>
      <c r="M75" s="132"/>
      <c r="N75" s="132"/>
      <c r="O75" s="132"/>
      <c r="P75" s="132"/>
      <c r="Q75" s="61">
        <f t="shared" ref="Q75:AB75" si="57">Q52+Q57+Q61+Q65+Q69</f>
        <v>0</v>
      </c>
      <c r="R75" s="61">
        <f t="shared" si="57"/>
        <v>0</v>
      </c>
      <c r="S75" s="61">
        <f t="shared" si="57"/>
        <v>0</v>
      </c>
      <c r="T75" s="61">
        <f t="shared" si="57"/>
        <v>0</v>
      </c>
      <c r="U75" s="61">
        <f t="shared" si="57"/>
        <v>72</v>
      </c>
      <c r="V75" s="61">
        <f t="shared" si="57"/>
        <v>0</v>
      </c>
      <c r="W75" s="61">
        <f t="shared" si="57"/>
        <v>0</v>
      </c>
      <c r="X75" s="61">
        <f t="shared" si="57"/>
        <v>0</v>
      </c>
      <c r="Y75" s="87">
        <f t="shared" si="57"/>
        <v>252</v>
      </c>
      <c r="Z75" s="61">
        <f t="shared" si="57"/>
        <v>0</v>
      </c>
      <c r="AA75" s="61">
        <f t="shared" si="57"/>
        <v>72</v>
      </c>
      <c r="AB75" s="61">
        <f t="shared" si="57"/>
        <v>0</v>
      </c>
    </row>
    <row r="76" spans="1:30" ht="16.5" thickBot="1" x14ac:dyDescent="0.3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29"/>
      <c r="L76" s="133" t="s">
        <v>25</v>
      </c>
      <c r="M76" s="133"/>
      <c r="N76" s="133"/>
      <c r="O76" s="133"/>
      <c r="P76" s="133"/>
      <c r="Q76" s="20">
        <f>COUNTIF($F$10:$F$71,1)</f>
        <v>0</v>
      </c>
      <c r="R76" s="20">
        <v>3</v>
      </c>
      <c r="S76" s="20">
        <v>3</v>
      </c>
      <c r="T76" s="20">
        <v>2</v>
      </c>
      <c r="U76" s="20"/>
      <c r="V76" s="20">
        <v>1</v>
      </c>
      <c r="W76" s="20"/>
      <c r="X76" s="20">
        <v>3</v>
      </c>
      <c r="Y76" s="20"/>
      <c r="Z76" s="20">
        <v>3</v>
      </c>
      <c r="AA76" s="20"/>
      <c r="AB76" s="20">
        <v>0</v>
      </c>
    </row>
    <row r="77" spans="1:30" ht="16.5" thickBot="1" x14ac:dyDescent="0.3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29"/>
      <c r="L77" s="133" t="s">
        <v>56</v>
      </c>
      <c r="M77" s="133"/>
      <c r="N77" s="133"/>
      <c r="O77" s="133"/>
      <c r="P77" s="133"/>
      <c r="Q77" s="20">
        <v>0</v>
      </c>
      <c r="R77" s="20">
        <v>9</v>
      </c>
      <c r="S77" s="20">
        <v>4</v>
      </c>
      <c r="T77" s="20">
        <v>3</v>
      </c>
      <c r="U77" s="20"/>
      <c r="V77" s="20">
        <v>4</v>
      </c>
      <c r="W77" s="20"/>
      <c r="X77" s="20">
        <v>4</v>
      </c>
      <c r="Y77" s="20"/>
      <c r="Z77" s="20">
        <v>6</v>
      </c>
      <c r="AA77" s="20"/>
      <c r="AB77" s="20">
        <v>0</v>
      </c>
    </row>
    <row r="78" spans="1:30" ht="16.5" thickBot="1" x14ac:dyDescent="0.3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29"/>
      <c r="L78" s="133" t="s">
        <v>26</v>
      </c>
      <c r="M78" s="133"/>
      <c r="N78" s="133"/>
      <c r="O78" s="133"/>
      <c r="P78" s="133"/>
      <c r="Q78" s="20">
        <v>2</v>
      </c>
      <c r="R78" s="20">
        <v>0</v>
      </c>
      <c r="S78" s="20">
        <v>2</v>
      </c>
      <c r="T78" s="20">
        <v>2</v>
      </c>
      <c r="U78" s="20"/>
      <c r="V78" s="20">
        <v>2</v>
      </c>
      <c r="W78" s="20"/>
      <c r="X78" s="20">
        <v>2</v>
      </c>
      <c r="Y78" s="20"/>
      <c r="Z78" s="20">
        <v>0</v>
      </c>
      <c r="AA78" s="20"/>
      <c r="AB78" s="20">
        <v>0</v>
      </c>
    </row>
    <row r="79" spans="1:30" ht="12" customHeight="1" x14ac:dyDescent="0.25">
      <c r="A79" s="77"/>
      <c r="B79" s="77"/>
      <c r="C79" s="77"/>
      <c r="D79" s="77"/>
      <c r="E79" s="77"/>
      <c r="F79" s="77"/>
      <c r="G79" s="78"/>
      <c r="H79" s="78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30" x14ac:dyDescent="0.25">
      <c r="B80" s="12" t="s">
        <v>133</v>
      </c>
      <c r="P80" s="12" t="s">
        <v>181</v>
      </c>
    </row>
    <row r="81" spans="2:16" ht="15" customHeight="1" x14ac:dyDescent="0.25"/>
    <row r="82" spans="2:16" x14ac:dyDescent="0.25">
      <c r="B82" s="12" t="s">
        <v>150</v>
      </c>
      <c r="P82" s="12" t="s">
        <v>134</v>
      </c>
    </row>
  </sheetData>
  <mergeCells count="90">
    <mergeCell ref="V5:W5"/>
    <mergeCell ref="V4:Y4"/>
    <mergeCell ref="X5:Y5"/>
    <mergeCell ref="Z5:AA5"/>
    <mergeCell ref="H4:H7"/>
    <mergeCell ref="I4:I7"/>
    <mergeCell ref="J4:J7"/>
    <mergeCell ref="K4:P4"/>
    <mergeCell ref="A1:B1"/>
    <mergeCell ref="D1:AB1"/>
    <mergeCell ref="R2:AB2"/>
    <mergeCell ref="A3:A7"/>
    <mergeCell ref="D3:F3"/>
    <mergeCell ref="G3:H3"/>
    <mergeCell ref="I3:P3"/>
    <mergeCell ref="Q3:AB3"/>
    <mergeCell ref="D4:D7"/>
    <mergeCell ref="S4:U4"/>
    <mergeCell ref="T5:U5"/>
    <mergeCell ref="Q4:R4"/>
    <mergeCell ref="Z4:AB4"/>
    <mergeCell ref="K5:K7"/>
    <mergeCell ref="L5:P6"/>
    <mergeCell ref="E4:E7"/>
    <mergeCell ref="F4:F7"/>
    <mergeCell ref="G4:G7"/>
    <mergeCell ref="L72:P72"/>
    <mergeCell ref="A73:J78"/>
    <mergeCell ref="K73:K78"/>
    <mergeCell ref="L73:P73"/>
    <mergeCell ref="L74:P74"/>
    <mergeCell ref="L75:P75"/>
    <mergeCell ref="L76:P76"/>
    <mergeCell ref="L77:P77"/>
    <mergeCell ref="L78:P78"/>
    <mergeCell ref="B3:C6"/>
    <mergeCell ref="B9:C9"/>
    <mergeCell ref="B23:C23"/>
    <mergeCell ref="B10:B11"/>
    <mergeCell ref="B20:B21"/>
    <mergeCell ref="B27:C27"/>
    <mergeCell ref="B28:C28"/>
    <mergeCell ref="B30:C30"/>
    <mergeCell ref="B31:C31"/>
    <mergeCell ref="B13:B14"/>
    <mergeCell ref="B16:B18"/>
    <mergeCell ref="B24:C24"/>
    <mergeCell ref="B25:C25"/>
    <mergeCell ref="B26:C26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2:C72"/>
    <mergeCell ref="B67:C67"/>
    <mergeCell ref="B68:C68"/>
    <mergeCell ref="B69:C69"/>
    <mergeCell ref="B70:C70"/>
    <mergeCell ref="B71:C71"/>
  </mergeCells>
  <pageMargins left="0.39370078740157483" right="0.39370078740157483" top="0.39370078740157483" bottom="0.39370078740157483" header="0.31496062992125984" footer="0.31496062992125984"/>
  <pageSetup paperSize="9" scale="46" fitToHeight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Титульный</vt:lpstr>
      <vt:lpstr>График</vt:lpstr>
      <vt:lpstr>НК</vt:lpstr>
      <vt:lpstr>НК!Область_печати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2021-09-28T08:53:34Z</cp:lastPrinted>
  <dcterms:created xsi:type="dcterms:W3CDTF">2010-12-02T15:47:34Z</dcterms:created>
  <dcterms:modified xsi:type="dcterms:W3CDTF">2023-09-05T12:09:40Z</dcterms:modified>
</cp:coreProperties>
</file>