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22" sheetId="1" r:id="rId1"/>
    <sheet name="график" sheetId="2" r:id="rId2"/>
    <sheet name="титульный лист" sheetId="3" r:id="rId3"/>
  </sheets>
  <definedNames>
    <definedName name="_xlnm.Print_Area" localSheetId="0">'2022'!$A$10:$R$74</definedName>
  </definedNames>
  <calcPr fullCalcOnLoad="1"/>
</workbook>
</file>

<file path=xl/sharedStrings.xml><?xml version="1.0" encoding="utf-8"?>
<sst xmlns="http://schemas.openxmlformats.org/spreadsheetml/2006/main" count="189" uniqueCount="143">
  <si>
    <t>Индекс</t>
  </si>
  <si>
    <t>I курс</t>
  </si>
  <si>
    <t>II курс</t>
  </si>
  <si>
    <t>III курс</t>
  </si>
  <si>
    <t>Всего</t>
  </si>
  <si>
    <t>лабораторных и практических занятий</t>
  </si>
  <si>
    <t>ОП.00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</si>
  <si>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</si>
  <si>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</si>
  <si>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</si>
  <si>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</si>
  <si>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</si>
  <si>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</si>
  <si>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</si>
  <si>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 xml:space="preserve"> нед.</t>
  </si>
  <si>
    <t>История</t>
  </si>
  <si>
    <t>Физическая культура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</si>
  <si>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</si>
  <si>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</si>
  <si>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</si>
  <si>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</si>
  <si>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Физика</t>
  </si>
  <si>
    <t>Разница</t>
  </si>
  <si>
    <t>Общепрофессиональный цикл</t>
  </si>
  <si>
    <t>ОП.01</t>
  </si>
  <si>
    <t>ОП.02</t>
  </si>
  <si>
    <t>ОП.03</t>
  </si>
  <si>
    <t>Всего:</t>
  </si>
  <si>
    <t>Учебная практика</t>
  </si>
  <si>
    <t>Производственная практика</t>
  </si>
  <si>
    <t>Распределение обязательной нагрузки по курсам и семестрам (час)</t>
  </si>
  <si>
    <t>Экзамены</t>
  </si>
  <si>
    <t>Диф. Зачеты</t>
  </si>
  <si>
    <t>Зачеты</t>
  </si>
  <si>
    <t>2 сем</t>
  </si>
  <si>
    <t>Астрономия</t>
  </si>
  <si>
    <t>Литература</t>
  </si>
  <si>
    <t xml:space="preserve">Русский язык </t>
  </si>
  <si>
    <t>Электротехника</t>
  </si>
  <si>
    <t>Охрана труда</t>
  </si>
  <si>
    <t>Материаловедение</t>
  </si>
  <si>
    <t>Безопасность жизнедеятельности</t>
  </si>
  <si>
    <t>ПМ.02</t>
  </si>
  <si>
    <t>МДК.02.01</t>
  </si>
  <si>
    <t>УП.02</t>
  </si>
  <si>
    <t>ПМ.03</t>
  </si>
  <si>
    <t>МДК.03.01</t>
  </si>
  <si>
    <t>МДК.03.02</t>
  </si>
  <si>
    <t>УП.03</t>
  </si>
  <si>
    <t>ПП.03</t>
  </si>
  <si>
    <t>ДЗ</t>
  </si>
  <si>
    <t>Э</t>
  </si>
  <si>
    <t>Информатика</t>
  </si>
  <si>
    <t>Основы безопасности жизнедеятельности</t>
  </si>
  <si>
    <t>ГИА</t>
  </si>
  <si>
    <t xml:space="preserve"> </t>
  </si>
  <si>
    <t>Технологический профиль 23.01.17 Мастер по ремонту и обслуживанию автомобилей</t>
  </si>
  <si>
    <t xml:space="preserve">Осуществлять техническое обслуживание автотранспорта согласно требованиям нормативно-технической документации  </t>
  </si>
  <si>
    <t xml:space="preserve">Производить текущий ремонт различных типов автомобилей в соответствии с требованиями технологической документации  </t>
  </si>
  <si>
    <t xml:space="preserve">Определять техническое состояние систем, агрегатов, деталей и механизмов автомобиля  </t>
  </si>
  <si>
    <t xml:space="preserve">Устройство автомобиля </t>
  </si>
  <si>
    <t xml:space="preserve">Техническая диагностика автомобилей </t>
  </si>
  <si>
    <t>МДК.02.02</t>
  </si>
  <si>
    <t>Теоретическая подготовка водителя автомобиля</t>
  </si>
  <si>
    <t>Техническое обслуживание автомобилей</t>
  </si>
  <si>
    <t xml:space="preserve">Слесарное дело и технические измерения </t>
  </si>
  <si>
    <t xml:space="preserve">Ремонт автомобилей </t>
  </si>
  <si>
    <t>ОП.04</t>
  </si>
  <si>
    <t>Учебная практика:                                                    индивидуальное вождение категории "С";                     индивидуальное вождение категории "В"</t>
  </si>
  <si>
    <t>ОП.05</t>
  </si>
  <si>
    <t>Экологические основы природопользования</t>
  </si>
  <si>
    <t>ОП.06</t>
  </si>
  <si>
    <t>Основы финансовой грамотности и предпринимательской деятельности</t>
  </si>
  <si>
    <t>Наименование циклов, разделов, учебных предметов, профессиональных модулей, междисциплинарных курсов, практик</t>
  </si>
  <si>
    <t>Во взаимодействии с преподавателем</t>
  </si>
  <si>
    <t xml:space="preserve">Иностранный язык </t>
  </si>
  <si>
    <t>Математика</t>
  </si>
  <si>
    <t>ИП</t>
  </si>
  <si>
    <t>Индивидуальный проект</t>
  </si>
  <si>
    <t>Иностранный язык в профессиональной деятельности</t>
  </si>
  <si>
    <t>ОП.08</t>
  </si>
  <si>
    <t>ОП.10</t>
  </si>
  <si>
    <t>Основы инженерной графики</t>
  </si>
  <si>
    <t>Лекции, уроки</t>
  </si>
  <si>
    <t>Учебный план</t>
  </si>
  <si>
    <t>Формы промежуточной
аттестации</t>
  </si>
  <si>
    <t>Форма практической подготовки</t>
  </si>
  <si>
    <t>Минимальная</t>
  </si>
  <si>
    <t>1 сем</t>
  </si>
  <si>
    <t>3 сем</t>
  </si>
  <si>
    <t>4 сем</t>
  </si>
  <si>
    <t>5 сем</t>
  </si>
  <si>
    <t>6 сем</t>
  </si>
  <si>
    <t>Промежуточная аттестация, консультации</t>
  </si>
  <si>
    <t>Проверка</t>
  </si>
  <si>
    <t>Экзамен по модулю</t>
  </si>
  <si>
    <t>Государственная итоговая аттестация</t>
  </si>
  <si>
    <t>Государственная итоговая аттестация проводится в форме защиты выпускной квалификационной работы в виде демонстрационного экзамена c 14.06 по 27.06.2024 г.</t>
  </si>
  <si>
    <t>Дисциплин, предметов и МДК</t>
  </si>
  <si>
    <t>ФК.01</t>
  </si>
  <si>
    <t>Объем ОП</t>
  </si>
  <si>
    <t>Заместитель директора по учебной работе:                                                                                     Е. Ю. Орлова</t>
  </si>
  <si>
    <t>Заместитель директора по производственному обучению:                                                        Л. Д. Канарейкина</t>
  </si>
  <si>
    <t>Предметные области</t>
  </si>
  <si>
    <t>Наименование</t>
  </si>
  <si>
    <t>Русский язык и литература</t>
  </si>
  <si>
    <t>Иностранные языки</t>
  </si>
  <si>
    <t>Математика и информатика</t>
  </si>
  <si>
    <t>Родной язык и родная литература</t>
  </si>
  <si>
    <t>Естественные науки</t>
  </si>
  <si>
    <t>Общественные науки</t>
  </si>
  <si>
    <t>Физическая культура, экология, ОБЖ</t>
  </si>
  <si>
    <t xml:space="preserve">Родной язык </t>
  </si>
  <si>
    <t xml:space="preserve">Химия </t>
  </si>
  <si>
    <t>ОО.01(б)</t>
  </si>
  <si>
    <t>ОО.02 (б)</t>
  </si>
  <si>
    <t>ОО.03 (б)</t>
  </si>
  <si>
    <t>ОО.04 (у)</t>
  </si>
  <si>
    <t>ОО.05 (у)</t>
  </si>
  <si>
    <t>ОО.06 (б)</t>
  </si>
  <si>
    <t>ОО.07 (б)</t>
  </si>
  <si>
    <t>ОО.08 (у)</t>
  </si>
  <si>
    <t>ОО.09 (б)</t>
  </si>
  <si>
    <t>ОО.10 (б)</t>
  </si>
  <si>
    <t>ОО.11 (б)</t>
  </si>
  <si>
    <t>ОО.12 (б)</t>
  </si>
  <si>
    <t>ОО.00</t>
  </si>
  <si>
    <t xml:space="preserve">Эффективное поведение на рынке труда </t>
  </si>
  <si>
    <t>Информационные технологии в профессиональной деятельности</t>
  </si>
  <si>
    <t>-,-,-Э</t>
  </si>
  <si>
    <t>-,-,-,-,ДЗ</t>
  </si>
  <si>
    <t>-,-,ДЗ</t>
  </si>
  <si>
    <t>-,-,-,-,Э</t>
  </si>
  <si>
    <t>з,з,з,з,ДЗ</t>
  </si>
  <si>
    <t>-,-,-,-,-,Э</t>
  </si>
  <si>
    <t>-,-,-,ДЗ</t>
  </si>
  <si>
    <t>-,ДЗ</t>
  </si>
  <si>
    <t>ОП.09</t>
  </si>
  <si>
    <t>ОП.11</t>
  </si>
  <si>
    <t>Е.П. Новикова</t>
  </si>
  <si>
    <t>Л.Д. Канарейкина</t>
  </si>
  <si>
    <t>Обществознание</t>
  </si>
  <si>
    <t>-, ДЗ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</si>
</sst>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FFD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ck"/>
      <right style="thick"/>
      <top style="thick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NumberFormat="1" applyFont="1" applyAlignment="1" applyProtection="1">
      <alignment/>
      <protection locked="0"/>
    </xf>
    <xf numFmtId="0" fontId="47" fillId="2" borderId="0" xfId="0" applyNumberFormat="1" applyFont="1" applyFill="1" applyAlignment="1" applyProtection="1">
      <alignment/>
      <protection locked="0"/>
    </xf>
    <xf numFmtId="0" fontId="47" fillId="33" borderId="0" xfId="0" applyNumberFormat="1" applyFont="1" applyFill="1" applyAlignment="1" applyProtection="1">
      <alignment/>
      <protection locked="0"/>
    </xf>
    <xf numFmtId="0" fontId="47" fillId="0" borderId="0" xfId="0" applyNumberFormat="1" applyFont="1" applyFill="1" applyAlignment="1" applyProtection="1">
      <alignment/>
      <protection locked="0"/>
    </xf>
    <xf numFmtId="0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NumberFormat="1" applyFont="1" applyFill="1" applyBorder="1" applyAlignment="1" applyProtection="1">
      <alignment horizontal="center"/>
      <protection locked="0"/>
    </xf>
    <xf numFmtId="0" fontId="47" fillId="0" borderId="11" xfId="0" applyNumberFormat="1" applyFont="1" applyBorder="1" applyAlignment="1" applyProtection="1">
      <alignment horizontal="center"/>
      <protection locked="0"/>
    </xf>
    <xf numFmtId="0" fontId="47" fillId="0" borderId="11" xfId="0" applyNumberFormat="1" applyFont="1" applyBorder="1" applyAlignment="1" applyProtection="1">
      <alignment/>
      <protection locked="0"/>
    </xf>
    <xf numFmtId="0" fontId="47" fillId="33" borderId="11" xfId="0" applyNumberFormat="1" applyFont="1" applyFill="1" applyBorder="1" applyAlignment="1" applyProtection="1">
      <alignment/>
      <protection locked="0"/>
    </xf>
    <xf numFmtId="0" fontId="47" fillId="0" borderId="11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Border="1" applyAlignment="1" applyProtection="1">
      <alignment/>
      <protection locked="0"/>
    </xf>
    <xf numFmtId="0" fontId="47" fillId="0" borderId="0" xfId="0" applyNumberFormat="1" applyFont="1" applyBorder="1" applyAlignment="1" applyProtection="1">
      <alignment horizontal="center"/>
      <protection locked="0"/>
    </xf>
    <xf numFmtId="0" fontId="47" fillId="2" borderId="0" xfId="0" applyNumberFormat="1" applyFont="1" applyFill="1" applyBorder="1" applyAlignment="1" applyProtection="1">
      <alignment horizontal="center"/>
      <protection locked="0"/>
    </xf>
    <xf numFmtId="0" fontId="47" fillId="33" borderId="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/>
      <protection locked="0"/>
    </xf>
    <xf numFmtId="0" fontId="47" fillId="0" borderId="12" xfId="0" applyNumberFormat="1" applyFont="1" applyFill="1" applyBorder="1" applyAlignment="1" applyProtection="1">
      <alignment/>
      <protection locked="0"/>
    </xf>
    <xf numFmtId="0" fontId="47" fillId="0" borderId="12" xfId="0" applyNumberFormat="1" applyFont="1" applyFill="1" applyBorder="1" applyAlignment="1" applyProtection="1">
      <alignment horizontal="center"/>
      <protection locked="0"/>
    </xf>
    <xf numFmtId="0" fontId="48" fillId="0" borderId="0" xfId="0" applyNumberFormat="1" applyFont="1" applyFill="1" applyBorder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NumberFormat="1" applyFont="1" applyFill="1" applyAlignment="1" applyProtection="1">
      <alignment horizontal="center"/>
      <protection locked="0"/>
    </xf>
    <xf numFmtId="0" fontId="48" fillId="0" borderId="18" xfId="0" applyNumberFormat="1" applyFont="1" applyFill="1" applyBorder="1" applyAlignment="1" applyProtection="1">
      <alignment horizontal="center"/>
      <protection locked="0"/>
    </xf>
    <xf numFmtId="0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8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44" fillId="0" borderId="0" xfId="0" applyNumberFormat="1" applyFont="1" applyFill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0" fontId="48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2" fillId="31" borderId="15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horizontal="center"/>
      <protection locked="0"/>
    </xf>
    <xf numFmtId="0" fontId="3" fillId="31" borderId="15" xfId="0" applyNumberFormat="1" applyFont="1" applyFill="1" applyBorder="1" applyAlignment="1" applyProtection="1">
      <alignment horizontal="center" wrapText="1"/>
      <protection locked="0"/>
    </xf>
    <xf numFmtId="0" fontId="2" fillId="31" borderId="15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NumberFormat="1" applyFont="1" applyBorder="1" applyAlignment="1" applyProtection="1">
      <alignment wrapText="1"/>
      <protection hidden="1" locked="0"/>
    </xf>
    <xf numFmtId="0" fontId="2" fillId="13" borderId="1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Border="1" applyAlignment="1" applyProtection="1">
      <alignment wrapText="1"/>
      <protection hidden="1" locked="0"/>
    </xf>
    <xf numFmtId="0" fontId="3" fillId="35" borderId="15" xfId="0" applyNumberFormat="1" applyFont="1" applyFill="1" applyBorder="1" applyAlignment="1" applyProtection="1">
      <alignment horizontal="left" wrapText="1"/>
      <protection hidden="1" locked="0"/>
    </xf>
    <xf numFmtId="0" fontId="3" fillId="0" borderId="15" xfId="0" applyNumberFormat="1" applyFont="1" applyBorder="1" applyAlignment="1" applyProtection="1">
      <alignment horizontal="center" wrapText="1"/>
      <protection locked="0"/>
    </xf>
    <xf numFmtId="0" fontId="3" fillId="6" borderId="15" xfId="0" applyNumberFormat="1" applyFont="1" applyFill="1" applyBorder="1" applyAlignment="1" applyProtection="1">
      <alignment horizontal="center" wrapText="1"/>
      <protection locked="0"/>
    </xf>
    <xf numFmtId="0" fontId="3" fillId="36" borderId="15" xfId="0" applyNumberFormat="1" applyFont="1" applyFill="1" applyBorder="1" applyAlignment="1" applyProtection="1">
      <alignment horizontal="center" wrapText="1"/>
      <protection locked="0"/>
    </xf>
    <xf numFmtId="0" fontId="2" fillId="36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Fill="1" applyBorder="1" applyAlignment="1" applyProtection="1">
      <alignment wrapText="1"/>
      <protection hidden="1" locked="0"/>
    </xf>
    <xf numFmtId="0" fontId="2" fillId="12" borderId="15" xfId="0" applyNumberFormat="1" applyFont="1" applyFill="1" applyBorder="1" applyAlignment="1" applyProtection="1">
      <alignment horizontal="center" wrapText="1"/>
      <protection locked="0"/>
    </xf>
    <xf numFmtId="0" fontId="3" fillId="35" borderId="15" xfId="0" applyNumberFormat="1" applyFont="1" applyFill="1" applyBorder="1" applyAlignment="1" applyProtection="1">
      <alignment horizontal="center" wrapText="1"/>
      <protection locked="0"/>
    </xf>
    <xf numFmtId="0" fontId="3" fillId="37" borderId="15" xfId="0" applyNumberFormat="1" applyFont="1" applyFill="1" applyBorder="1" applyAlignment="1" applyProtection="1">
      <alignment horizontal="center" wrapText="1"/>
      <protection locked="0"/>
    </xf>
    <xf numFmtId="0" fontId="2" fillId="37" borderId="15" xfId="0" applyNumberFormat="1" applyFont="1" applyFill="1" applyBorder="1" applyAlignment="1" applyProtection="1">
      <alignment horizontal="center" wrapText="1"/>
      <protection/>
    </xf>
    <xf numFmtId="0" fontId="3" fillId="38" borderId="15" xfId="0" applyNumberFormat="1" applyFont="1" applyFill="1" applyBorder="1" applyAlignment="1" applyProtection="1">
      <alignment horizontal="center" wrapText="1"/>
      <protection locked="0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top" wrapText="1"/>
      <protection hidden="1" locked="0"/>
    </xf>
    <xf numFmtId="0" fontId="3" fillId="35" borderId="19" xfId="0" applyNumberFormat="1" applyFont="1" applyFill="1" applyBorder="1" applyAlignment="1" applyProtection="1">
      <alignment wrapText="1"/>
      <protection hidden="1" locked="0"/>
    </xf>
    <xf numFmtId="0" fontId="3" fillId="0" borderId="15" xfId="0" applyNumberFormat="1" applyFont="1" applyBorder="1" applyAlignment="1" applyProtection="1">
      <alignment vertical="center" wrapText="1"/>
      <protection hidden="1" locked="0"/>
    </xf>
    <xf numFmtId="0" fontId="47" fillId="0" borderId="0" xfId="0" applyNumberFormat="1" applyFont="1" applyFill="1" applyBorder="1" applyAlignment="1" applyProtection="1">
      <alignment/>
      <protection locked="0"/>
    </xf>
    <xf numFmtId="0" fontId="3" fillId="35" borderId="19" xfId="0" applyNumberFormat="1" applyFont="1" applyFill="1" applyBorder="1" applyAlignment="1" applyProtection="1">
      <alignment horizontal="left" wrapText="1"/>
      <protection locked="0"/>
    </xf>
    <xf numFmtId="0" fontId="3" fillId="35" borderId="14" xfId="0" applyNumberFormat="1" applyFont="1" applyFill="1" applyBorder="1" applyAlignment="1" applyProtection="1">
      <alignment horizontal="left" wrapText="1"/>
      <protection locked="0"/>
    </xf>
    <xf numFmtId="49" fontId="3" fillId="0" borderId="15" xfId="0" applyNumberFormat="1" applyFont="1" applyBorder="1" applyAlignment="1">
      <alignment horizontal="center" wrapText="1"/>
    </xf>
    <xf numFmtId="0" fontId="3" fillId="2" borderId="15" xfId="0" applyNumberFormat="1" applyFont="1" applyFill="1" applyBorder="1" applyAlignment="1" applyProtection="1">
      <alignment horizontal="center" wrapText="1"/>
      <protection locked="0"/>
    </xf>
    <xf numFmtId="1" fontId="3" fillId="4" borderId="15" xfId="0" applyNumberFormat="1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wrapText="1"/>
    </xf>
    <xf numFmtId="1" fontId="2" fillId="36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" fontId="3" fillId="0" borderId="15" xfId="0" applyNumberFormat="1" applyFont="1" applyBorder="1" applyAlignment="1" applyProtection="1">
      <alignment horizontal="center" wrapText="1"/>
      <protection hidden="1"/>
    </xf>
    <xf numFmtId="1" fontId="3" fillId="0" borderId="15" xfId="0" applyNumberFormat="1" applyFont="1" applyBorder="1" applyAlignment="1">
      <alignment horizontal="center" wrapText="1"/>
    </xf>
    <xf numFmtId="1" fontId="3" fillId="3" borderId="15" xfId="0" applyNumberFormat="1" applyFont="1" applyFill="1" applyBorder="1" applyAlignment="1" applyProtection="1">
      <alignment horizontal="center" wrapText="1"/>
      <protection hidden="1"/>
    </xf>
    <xf numFmtId="0" fontId="2" fillId="3" borderId="15" xfId="0" applyNumberFormat="1" applyFont="1" applyFill="1" applyBorder="1" applyAlignment="1" applyProtection="1">
      <alignment horizontal="center" wrapText="1"/>
      <protection locked="0"/>
    </xf>
    <xf numFmtId="0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5" xfId="0" applyNumberFormat="1" applyFont="1" applyFill="1" applyBorder="1" applyAlignment="1" applyProtection="1">
      <alignment horizontal="center" wrapText="1"/>
      <protection locked="0"/>
    </xf>
    <xf numFmtId="0" fontId="2" fillId="3" borderId="15" xfId="0" applyNumberFormat="1" applyFont="1" applyFill="1" applyBorder="1" applyAlignment="1" applyProtection="1">
      <alignment horizontal="center"/>
      <protection locked="0"/>
    </xf>
    <xf numFmtId="0" fontId="47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47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 wrapText="1"/>
      <protection locked="0"/>
    </xf>
    <xf numFmtId="0" fontId="3" fillId="38" borderId="14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NumberFormat="1" applyFont="1" applyBorder="1" applyAlignment="1" applyProtection="1">
      <alignment horizontal="left" vertical="center" wrapText="1"/>
      <protection hidden="1" locked="0"/>
    </xf>
    <xf numFmtId="0" fontId="3" fillId="0" borderId="17" xfId="0" applyNumberFormat="1" applyFont="1" applyBorder="1" applyAlignment="1" applyProtection="1">
      <alignment horizontal="left" vertical="center" wrapText="1"/>
      <protection hidden="1" locked="0"/>
    </xf>
    <xf numFmtId="0" fontId="3" fillId="35" borderId="19" xfId="0" applyNumberFormat="1" applyFont="1" applyFill="1" applyBorder="1" applyAlignment="1" applyProtection="1">
      <alignment horizontal="left" wrapText="1"/>
      <protection locked="0"/>
    </xf>
    <xf numFmtId="0" fontId="3" fillId="35" borderId="14" xfId="0" applyNumberFormat="1" applyFont="1" applyFill="1" applyBorder="1" applyAlignment="1" applyProtection="1">
      <alignment horizontal="left" wrapText="1"/>
      <protection locked="0"/>
    </xf>
    <xf numFmtId="0" fontId="3" fillId="37" borderId="19" xfId="0" applyNumberFormat="1" applyFont="1" applyFill="1" applyBorder="1" applyAlignment="1" applyProtection="1">
      <alignment horizontal="left" wrapText="1"/>
      <protection locked="0"/>
    </xf>
    <xf numFmtId="0" fontId="3" fillId="37" borderId="14" xfId="0" applyNumberFormat="1" applyFont="1" applyFill="1" applyBorder="1" applyAlignment="1" applyProtection="1">
      <alignment horizontal="left" wrapText="1"/>
      <protection locked="0"/>
    </xf>
    <xf numFmtId="0" fontId="2" fillId="37" borderId="19" xfId="0" applyNumberFormat="1" applyFont="1" applyFill="1" applyBorder="1" applyAlignment="1" applyProtection="1">
      <alignment horizontal="left" wrapText="1"/>
      <protection locked="0"/>
    </xf>
    <xf numFmtId="0" fontId="2" fillId="37" borderId="14" xfId="0" applyNumberFormat="1" applyFont="1" applyFill="1" applyBorder="1" applyAlignment="1" applyProtection="1">
      <alignment horizontal="left" wrapText="1"/>
      <protection locked="0"/>
    </xf>
    <xf numFmtId="0" fontId="3" fillId="0" borderId="19" xfId="0" applyNumberFormat="1" applyFont="1" applyBorder="1" applyAlignment="1" applyProtection="1">
      <alignment horizontal="center" wrapText="1"/>
      <protection hidden="1" locked="0"/>
    </xf>
    <xf numFmtId="0" fontId="3" fillId="0" borderId="14" xfId="0" applyNumberFormat="1" applyFont="1" applyBorder="1" applyAlignment="1" applyProtection="1">
      <alignment horizontal="center" wrapText="1"/>
      <protection hidden="1" locked="0"/>
    </xf>
    <xf numFmtId="0" fontId="2" fillId="31" borderId="19" xfId="0" applyNumberFormat="1" applyFont="1" applyFill="1" applyBorder="1" applyAlignment="1" applyProtection="1">
      <alignment horizontal="center" wrapText="1"/>
      <protection locked="0"/>
    </xf>
    <xf numFmtId="0" fontId="2" fillId="31" borderId="14" xfId="0" applyNumberFormat="1" applyFont="1" applyFill="1" applyBorder="1" applyAlignment="1" applyProtection="1">
      <alignment horizontal="center" wrapText="1"/>
      <protection locked="0"/>
    </xf>
    <xf numFmtId="0" fontId="3" fillId="6" borderId="19" xfId="0" applyNumberFormat="1" applyFont="1" applyFill="1" applyBorder="1" applyAlignment="1" applyProtection="1">
      <alignment horizontal="left" wrapText="1"/>
      <protection hidden="1" locked="0"/>
    </xf>
    <xf numFmtId="0" fontId="3" fillId="6" borderId="14" xfId="0" applyNumberFormat="1" applyFont="1" applyFill="1" applyBorder="1" applyAlignment="1" applyProtection="1">
      <alignment horizontal="left" wrapText="1"/>
      <protection hidden="1" locked="0"/>
    </xf>
    <xf numFmtId="0" fontId="2" fillId="13" borderId="19" xfId="0" applyNumberFormat="1" applyFont="1" applyFill="1" applyBorder="1" applyAlignment="1" applyProtection="1">
      <alignment horizontal="center" wrapText="1"/>
      <protection locked="0"/>
    </xf>
    <xf numFmtId="0" fontId="2" fillId="13" borderId="14" xfId="0" applyNumberFormat="1" applyFont="1" applyFill="1" applyBorder="1" applyAlignment="1" applyProtection="1">
      <alignment horizontal="center" wrapText="1"/>
      <protection locked="0"/>
    </xf>
    <xf numFmtId="0" fontId="2" fillId="12" borderId="19" xfId="0" applyNumberFormat="1" applyFont="1" applyFill="1" applyBorder="1" applyAlignment="1" applyProtection="1">
      <alignment horizontal="center" wrapText="1"/>
      <protection locked="0"/>
    </xf>
    <xf numFmtId="0" fontId="2" fillId="12" borderId="14" xfId="0" applyNumberFormat="1" applyFont="1" applyFill="1" applyBorder="1" applyAlignment="1" applyProtection="1">
      <alignment horizontal="center" wrapText="1"/>
      <protection locked="0"/>
    </xf>
    <xf numFmtId="0" fontId="3" fillId="0" borderId="21" xfId="0" applyNumberFormat="1" applyFont="1" applyBorder="1" applyAlignment="1" applyProtection="1">
      <alignment horizontal="left" vertical="center" wrapText="1"/>
      <protection hidden="1" locked="0"/>
    </xf>
    <xf numFmtId="0" fontId="3" fillId="0" borderId="16" xfId="0" applyNumberFormat="1" applyFont="1" applyBorder="1" applyAlignment="1" applyProtection="1">
      <alignment vertical="center" wrapText="1"/>
      <protection hidden="1" locked="0"/>
    </xf>
    <xf numFmtId="0" fontId="0" fillId="0" borderId="17" xfId="0" applyBorder="1" applyAlignment="1">
      <alignment vertical="center" wrapText="1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 applyProtection="1">
      <alignment horizontal="left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0" fontId="3" fillId="0" borderId="14" xfId="0" applyNumberFormat="1" applyFon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NumberFormat="1" applyFont="1" applyBorder="1" applyAlignment="1" applyProtection="1">
      <alignment horizontal="left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47" fillId="0" borderId="11" xfId="0" applyNumberFormat="1" applyFont="1" applyBorder="1" applyAlignment="1" applyProtection="1">
      <alignment horizontal="center"/>
      <protection locked="0"/>
    </xf>
    <xf numFmtId="0" fontId="3" fillId="0" borderId="27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6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8" xfId="0" applyNumberFormat="1" applyFont="1" applyBorder="1" applyAlignment="1" applyProtection="1">
      <alignment horizontal="center" vertical="center" textRotation="90" wrapText="1"/>
      <protection locked="0"/>
    </xf>
    <xf numFmtId="0" fontId="47" fillId="0" borderId="0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2" fillId="35" borderId="15" xfId="0" applyNumberFormat="1" applyFont="1" applyFill="1" applyBorder="1" applyAlignment="1" applyProtection="1">
      <alignment horizontal="center" textRotation="90" wrapText="1"/>
      <protection locked="0"/>
    </xf>
    <xf numFmtId="0" fontId="2" fillId="3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zoomScale="85" zoomScaleNormal="85" zoomScaleSheetLayoutView="80" zoomScalePageLayoutView="55" workbookViewId="0" topLeftCell="A10">
      <pane ySplit="9" topLeftCell="A19" activePane="bottomLeft" state="frozen"/>
      <selection pane="topLeft" activeCell="A10" sqref="A10"/>
      <selection pane="bottomLeft" activeCell="Y20" sqref="Y20"/>
    </sheetView>
  </sheetViews>
  <sheetFormatPr defaultColWidth="9.140625" defaultRowHeight="15"/>
  <cols>
    <col min="1" max="1" width="12.7109375" style="23" customWidth="1"/>
    <col min="2" max="3" width="30.7109375" style="23" customWidth="1"/>
    <col min="4" max="4" width="9.140625" style="23" customWidth="1"/>
    <col min="5" max="6" width="7.8515625" style="23" customWidth="1"/>
    <col min="7" max="7" width="9.140625" style="23" customWidth="1"/>
    <col min="8" max="8" width="8.7109375" style="23" customWidth="1"/>
    <col min="9" max="9" width="8.421875" style="23" customWidth="1"/>
    <col min="10" max="10" width="8.00390625" style="23" customWidth="1"/>
    <col min="11" max="11" width="11.28125" style="23" customWidth="1"/>
    <col min="12" max="12" width="8.57421875" style="23" customWidth="1"/>
    <col min="13" max="18" width="7.7109375" style="23" customWidth="1"/>
    <col min="19" max="19" width="12.8515625" style="23" customWidth="1"/>
    <col min="20" max="20" width="12.8515625" style="44" customWidth="1"/>
    <col min="21" max="16384" width="9.140625" style="23" customWidth="1"/>
  </cols>
  <sheetData>
    <row r="1" spans="1:20" s="12" customFormat="1" ht="15.75" customHeight="1">
      <c r="A1" s="9"/>
      <c r="B1" s="9"/>
      <c r="C1" s="10"/>
      <c r="D1" s="9"/>
      <c r="E1" s="9"/>
      <c r="F1" s="9"/>
      <c r="G1" s="9"/>
      <c r="H1" s="9"/>
      <c r="I1" s="11"/>
      <c r="K1" s="9"/>
      <c r="L1" s="9"/>
      <c r="M1" s="9"/>
      <c r="N1" s="9"/>
      <c r="Q1" s="9"/>
      <c r="R1" s="9"/>
      <c r="S1" s="13"/>
      <c r="T1" s="14"/>
    </row>
    <row r="2" spans="1:20" s="12" customFormat="1" ht="15.75">
      <c r="A2" s="9"/>
      <c r="B2" s="9"/>
      <c r="C2" s="10"/>
      <c r="D2" s="9"/>
      <c r="E2" s="9"/>
      <c r="F2" s="9"/>
      <c r="G2" s="9"/>
      <c r="H2" s="9"/>
      <c r="I2" s="11"/>
      <c r="K2" s="9"/>
      <c r="L2" s="9"/>
      <c r="M2" s="9"/>
      <c r="N2" s="9"/>
      <c r="Q2" s="9"/>
      <c r="R2" s="9"/>
      <c r="S2" s="13"/>
      <c r="T2" s="14"/>
    </row>
    <row r="3" spans="1:20" s="12" customFormat="1" ht="15.75">
      <c r="A3" s="9"/>
      <c r="B3" s="9"/>
      <c r="C3" s="10"/>
      <c r="D3" s="9"/>
      <c r="E3" s="9"/>
      <c r="F3" s="9"/>
      <c r="G3" s="9"/>
      <c r="H3" s="9"/>
      <c r="I3" s="11"/>
      <c r="K3" s="9"/>
      <c r="L3" s="9"/>
      <c r="M3" s="9"/>
      <c r="N3" s="9"/>
      <c r="Q3" s="9"/>
      <c r="R3" s="9"/>
      <c r="S3" s="13"/>
      <c r="T3" s="14"/>
    </row>
    <row r="4" spans="1:20" s="12" customFormat="1" ht="15.75">
      <c r="A4" s="9"/>
      <c r="B4" s="9"/>
      <c r="C4" s="10"/>
      <c r="D4" s="9"/>
      <c r="E4" s="9"/>
      <c r="F4" s="9"/>
      <c r="G4" s="9"/>
      <c r="H4" s="9"/>
      <c r="I4" s="11"/>
      <c r="K4" s="9"/>
      <c r="L4" s="9"/>
      <c r="M4" s="9"/>
      <c r="N4" s="9"/>
      <c r="Q4" s="9"/>
      <c r="R4" s="9"/>
      <c r="S4" s="13"/>
      <c r="T4" s="14"/>
    </row>
    <row r="5" spans="1:20" s="12" customFormat="1" ht="15.75">
      <c r="A5" s="9"/>
      <c r="B5" s="9"/>
      <c r="C5" s="10"/>
      <c r="D5" s="9"/>
      <c r="E5" s="9"/>
      <c r="F5" s="9"/>
      <c r="G5" s="9"/>
      <c r="H5" s="9"/>
      <c r="I5" s="11"/>
      <c r="K5" s="9"/>
      <c r="L5" s="9"/>
      <c r="M5" s="9"/>
      <c r="N5" s="9"/>
      <c r="Q5" s="9"/>
      <c r="R5" s="9"/>
      <c r="S5" s="13"/>
      <c r="T5" s="14"/>
    </row>
    <row r="6" spans="1:20" s="12" customFormat="1" ht="15.75">
      <c r="A6" s="9"/>
      <c r="B6" s="9"/>
      <c r="C6" s="10"/>
      <c r="D6" s="9"/>
      <c r="E6" s="9"/>
      <c r="F6" s="9"/>
      <c r="G6" s="9"/>
      <c r="H6" s="9"/>
      <c r="I6" s="11"/>
      <c r="K6" s="9"/>
      <c r="L6" s="9"/>
      <c r="M6" s="9"/>
      <c r="N6" s="9"/>
      <c r="Q6" s="9"/>
      <c r="R6" s="9"/>
      <c r="S6" s="13"/>
      <c r="T6" s="14"/>
    </row>
    <row r="7" spans="1:20" s="12" customFormat="1" ht="16.5" thickBot="1">
      <c r="A7" s="130"/>
      <c r="B7" s="130"/>
      <c r="C7" s="130"/>
      <c r="D7" s="130"/>
      <c r="E7" s="15"/>
      <c r="F7" s="15"/>
      <c r="G7" s="16"/>
      <c r="H7" s="16"/>
      <c r="I7" s="17"/>
      <c r="J7" s="18"/>
      <c r="K7" s="16"/>
      <c r="L7" s="19"/>
      <c r="M7" s="9"/>
      <c r="N7" s="9"/>
      <c r="Q7" s="9"/>
      <c r="R7" s="9"/>
      <c r="S7" s="13"/>
      <c r="T7" s="14"/>
    </row>
    <row r="8" spans="1:20" s="12" customFormat="1" ht="15.75">
      <c r="A8" s="20"/>
      <c r="B8" s="20"/>
      <c r="C8" s="21"/>
      <c r="D8" s="20"/>
      <c r="E8" s="20"/>
      <c r="F8" s="20"/>
      <c r="G8" s="19"/>
      <c r="H8" s="19"/>
      <c r="I8" s="22"/>
      <c r="J8" s="23"/>
      <c r="K8" s="19"/>
      <c r="L8" s="19"/>
      <c r="M8" s="9"/>
      <c r="N8" s="9"/>
      <c r="Q8" s="9"/>
      <c r="R8" s="9"/>
      <c r="S8" s="13"/>
      <c r="T8" s="14"/>
    </row>
    <row r="9" spans="1:20" s="12" customFormat="1" ht="16.5" customHeight="1" thickBot="1">
      <c r="A9" s="20"/>
      <c r="B9" s="20"/>
      <c r="C9" s="21"/>
      <c r="D9" s="20"/>
      <c r="E9" s="20"/>
      <c r="F9" s="20"/>
      <c r="G9" s="19"/>
      <c r="H9" s="19"/>
      <c r="I9" s="22"/>
      <c r="J9" s="23"/>
      <c r="K9" s="19"/>
      <c r="L9" s="19"/>
      <c r="M9" s="9"/>
      <c r="N9" s="9"/>
      <c r="Q9" s="9"/>
      <c r="R9" s="9"/>
      <c r="S9" s="24"/>
      <c r="T9" s="25"/>
    </row>
    <row r="10" spans="1:20" s="12" customFormat="1" ht="24" customHeight="1" thickBot="1" thickTop="1">
      <c r="A10" s="131" t="s">
        <v>84</v>
      </c>
      <c r="B10" s="131"/>
      <c r="C10" s="131"/>
      <c r="D10" s="131" t="s">
        <v>56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26"/>
      <c r="T10" s="27"/>
    </row>
    <row r="11" spans="1:20" s="12" customFormat="1" ht="27.75" customHeight="1">
      <c r="A11" s="158" t="s">
        <v>0</v>
      </c>
      <c r="B11" s="134" t="s">
        <v>73</v>
      </c>
      <c r="C11" s="135"/>
      <c r="D11" s="158" t="s">
        <v>85</v>
      </c>
      <c r="E11" s="126" t="s">
        <v>86</v>
      </c>
      <c r="F11" s="127"/>
      <c r="G11" s="126" t="s">
        <v>18</v>
      </c>
      <c r="H11" s="132"/>
      <c r="I11" s="132"/>
      <c r="J11" s="132"/>
      <c r="K11" s="127"/>
      <c r="L11" s="141" t="s">
        <v>93</v>
      </c>
      <c r="M11" s="126" t="s">
        <v>30</v>
      </c>
      <c r="N11" s="132"/>
      <c r="O11" s="132"/>
      <c r="P11" s="132"/>
      <c r="Q11" s="132"/>
      <c r="R11" s="127"/>
      <c r="S11" s="26"/>
      <c r="T11" s="27"/>
    </row>
    <row r="12" spans="1:20" s="12" customFormat="1" ht="27.75" customHeight="1" thickBot="1">
      <c r="A12" s="120"/>
      <c r="B12" s="136"/>
      <c r="C12" s="137"/>
      <c r="D12" s="120"/>
      <c r="E12" s="128"/>
      <c r="F12" s="129"/>
      <c r="G12" s="128"/>
      <c r="H12" s="133"/>
      <c r="I12" s="133"/>
      <c r="J12" s="133"/>
      <c r="K12" s="129"/>
      <c r="L12" s="142"/>
      <c r="M12" s="138"/>
      <c r="N12" s="139"/>
      <c r="O12" s="139"/>
      <c r="P12" s="139"/>
      <c r="Q12" s="139"/>
      <c r="R12" s="140"/>
      <c r="S12" s="26"/>
      <c r="T12" s="27"/>
    </row>
    <row r="13" spans="1:20" s="12" customFormat="1" ht="44.25" customHeight="1" thickBot="1">
      <c r="A13" s="120"/>
      <c r="B13" s="136"/>
      <c r="C13" s="137"/>
      <c r="D13" s="120"/>
      <c r="E13" s="119" t="s">
        <v>87</v>
      </c>
      <c r="F13" s="119" t="s">
        <v>19</v>
      </c>
      <c r="G13" s="158" t="s">
        <v>100</v>
      </c>
      <c r="H13" s="158" t="s">
        <v>17</v>
      </c>
      <c r="I13" s="113" t="s">
        <v>74</v>
      </c>
      <c r="J13" s="114"/>
      <c r="K13" s="115"/>
      <c r="L13" s="142"/>
      <c r="M13" s="113" t="s">
        <v>1</v>
      </c>
      <c r="N13" s="115"/>
      <c r="O13" s="159" t="s">
        <v>2</v>
      </c>
      <c r="P13" s="160"/>
      <c r="Q13" s="113" t="s">
        <v>3</v>
      </c>
      <c r="R13" s="115"/>
      <c r="S13" s="26"/>
      <c r="T13" s="27"/>
    </row>
    <row r="14" spans="1:20" s="12" customFormat="1" ht="36" customHeight="1" thickBot="1">
      <c r="A14" s="120"/>
      <c r="B14" s="136"/>
      <c r="C14" s="137"/>
      <c r="D14" s="120"/>
      <c r="E14" s="120"/>
      <c r="F14" s="120"/>
      <c r="G14" s="120"/>
      <c r="H14" s="120"/>
      <c r="I14" s="155" t="s">
        <v>4</v>
      </c>
      <c r="J14" s="122" t="s">
        <v>83</v>
      </c>
      <c r="K14" s="158" t="s">
        <v>5</v>
      </c>
      <c r="L14" s="142"/>
      <c r="M14" s="31" t="s">
        <v>88</v>
      </c>
      <c r="N14" s="29" t="s">
        <v>34</v>
      </c>
      <c r="O14" s="30" t="s">
        <v>89</v>
      </c>
      <c r="P14" s="30" t="s">
        <v>90</v>
      </c>
      <c r="Q14" s="31" t="s">
        <v>91</v>
      </c>
      <c r="R14" s="31" t="s">
        <v>92</v>
      </c>
      <c r="S14" s="26"/>
      <c r="T14" s="27"/>
    </row>
    <row r="15" spans="1:20" s="12" customFormat="1" ht="36" customHeight="1" thickBot="1">
      <c r="A15" s="120"/>
      <c r="B15" s="136"/>
      <c r="C15" s="137"/>
      <c r="D15" s="120"/>
      <c r="E15" s="120"/>
      <c r="F15" s="120"/>
      <c r="G15" s="120"/>
      <c r="H15" s="120"/>
      <c r="I15" s="156"/>
      <c r="J15" s="123"/>
      <c r="K15" s="120"/>
      <c r="L15" s="142"/>
      <c r="M15" s="32">
        <v>17</v>
      </c>
      <c r="N15" s="28">
        <v>23</v>
      </c>
      <c r="O15" s="33">
        <v>17</v>
      </c>
      <c r="P15" s="33">
        <v>20</v>
      </c>
      <c r="Q15" s="28">
        <v>16</v>
      </c>
      <c r="R15" s="28">
        <v>14</v>
      </c>
      <c r="S15" s="26"/>
      <c r="T15" s="27"/>
    </row>
    <row r="16" spans="1:20" s="12" customFormat="1" ht="36" customHeight="1" thickBot="1">
      <c r="A16" s="121"/>
      <c r="B16" s="31" t="s">
        <v>103</v>
      </c>
      <c r="C16" s="67" t="s">
        <v>104</v>
      </c>
      <c r="D16" s="121"/>
      <c r="E16" s="121"/>
      <c r="F16" s="121"/>
      <c r="G16" s="121"/>
      <c r="H16" s="121"/>
      <c r="I16" s="157"/>
      <c r="J16" s="124"/>
      <c r="K16" s="121"/>
      <c r="L16" s="143"/>
      <c r="M16" s="34" t="s">
        <v>14</v>
      </c>
      <c r="N16" s="34" t="s">
        <v>14</v>
      </c>
      <c r="O16" s="35" t="s">
        <v>14</v>
      </c>
      <c r="P16" s="35" t="s">
        <v>14</v>
      </c>
      <c r="Q16" s="34" t="s">
        <v>14</v>
      </c>
      <c r="R16" s="34" t="s">
        <v>14</v>
      </c>
      <c r="S16" s="26"/>
      <c r="T16" s="27"/>
    </row>
    <row r="17" spans="1:20" s="37" customFormat="1" ht="13.5" thickBot="1">
      <c r="A17" s="68">
        <v>1</v>
      </c>
      <c r="B17" s="68">
        <f>A17+1</f>
        <v>2</v>
      </c>
      <c r="C17" s="68">
        <f aca="true" t="shared" si="0" ref="C17:R17">B17+1</f>
        <v>3</v>
      </c>
      <c r="D17" s="68">
        <f t="shared" si="0"/>
        <v>4</v>
      </c>
      <c r="E17" s="68">
        <f t="shared" si="0"/>
        <v>5</v>
      </c>
      <c r="F17" s="68">
        <f t="shared" si="0"/>
        <v>6</v>
      </c>
      <c r="G17" s="68">
        <f t="shared" si="0"/>
        <v>7</v>
      </c>
      <c r="H17" s="68">
        <f t="shared" si="0"/>
        <v>8</v>
      </c>
      <c r="I17" s="68">
        <f t="shared" si="0"/>
        <v>9</v>
      </c>
      <c r="J17" s="68">
        <f t="shared" si="0"/>
        <v>10</v>
      </c>
      <c r="K17" s="68">
        <f t="shared" si="0"/>
        <v>11</v>
      </c>
      <c r="L17" s="68">
        <f t="shared" si="0"/>
        <v>12</v>
      </c>
      <c r="M17" s="68">
        <f t="shared" si="0"/>
        <v>13</v>
      </c>
      <c r="N17" s="68">
        <f t="shared" si="0"/>
        <v>14</v>
      </c>
      <c r="O17" s="68">
        <f t="shared" si="0"/>
        <v>15</v>
      </c>
      <c r="P17" s="68">
        <f t="shared" si="0"/>
        <v>16</v>
      </c>
      <c r="Q17" s="68">
        <f t="shared" si="0"/>
        <v>17</v>
      </c>
      <c r="R17" s="68">
        <f t="shared" si="0"/>
        <v>18</v>
      </c>
      <c r="S17" s="36"/>
      <c r="T17" s="36"/>
    </row>
    <row r="18" spans="1:20" s="12" customFormat="1" ht="19.5" customHeight="1" thickBot="1">
      <c r="A18" s="52" t="s">
        <v>126</v>
      </c>
      <c r="B18" s="106" t="s">
        <v>20</v>
      </c>
      <c r="C18" s="107"/>
      <c r="D18" s="53"/>
      <c r="E18" s="53">
        <f>SUM(E19:E32)</f>
        <v>825</v>
      </c>
      <c r="F18" s="53">
        <f>SUM(F19:F32)</f>
        <v>2052</v>
      </c>
      <c r="G18" s="53">
        <f>SUM(G19:G32)</f>
        <v>3080</v>
      </c>
      <c r="H18" s="53">
        <f aca="true" t="shared" si="1" ref="H18:R18">SUM(H19:H32)</f>
        <v>1064</v>
      </c>
      <c r="I18" s="53">
        <f t="shared" si="1"/>
        <v>2052</v>
      </c>
      <c r="J18" s="53">
        <f t="shared" si="1"/>
        <v>1029</v>
      </c>
      <c r="K18" s="53">
        <f t="shared" si="1"/>
        <v>1023</v>
      </c>
      <c r="L18" s="53">
        <f t="shared" si="1"/>
        <v>36</v>
      </c>
      <c r="M18" s="53">
        <f t="shared" si="1"/>
        <v>438</v>
      </c>
      <c r="N18" s="53">
        <f t="shared" si="1"/>
        <v>518</v>
      </c>
      <c r="O18" s="53">
        <f t="shared" si="1"/>
        <v>394</v>
      </c>
      <c r="P18" s="53">
        <f t="shared" si="1"/>
        <v>317</v>
      </c>
      <c r="Q18" s="53">
        <f t="shared" si="1"/>
        <v>271</v>
      </c>
      <c r="R18" s="53">
        <f t="shared" si="1"/>
        <v>114</v>
      </c>
      <c r="S18" s="38" t="s">
        <v>94</v>
      </c>
      <c r="T18" s="39" t="s">
        <v>22</v>
      </c>
    </row>
    <row r="19" spans="1:20" s="12" customFormat="1" ht="19.5" customHeight="1" thickBot="1">
      <c r="A19" s="54" t="s">
        <v>114</v>
      </c>
      <c r="B19" s="92" t="s">
        <v>105</v>
      </c>
      <c r="C19" s="55" t="s">
        <v>37</v>
      </c>
      <c r="D19" s="74" t="s">
        <v>129</v>
      </c>
      <c r="E19" s="75">
        <f aca="true" t="shared" si="2" ref="E19:E28">ROUND(I19*0.4,0)</f>
        <v>47</v>
      </c>
      <c r="F19" s="75">
        <f aca="true" t="shared" si="3" ref="F19:F28">I19</f>
        <v>117</v>
      </c>
      <c r="G19" s="76">
        <f aca="true" t="shared" si="4" ref="G19:G28">H19+I19</f>
        <v>176</v>
      </c>
      <c r="H19" s="77">
        <f aca="true" t="shared" si="5" ref="H19:H28">ROUND(I19*0.5,0)</f>
        <v>59</v>
      </c>
      <c r="I19" s="78">
        <f aca="true" t="shared" si="6" ref="I19:I31">J19+K19</f>
        <v>117</v>
      </c>
      <c r="J19" s="79">
        <v>58</v>
      </c>
      <c r="K19" s="79">
        <v>59</v>
      </c>
      <c r="L19" s="56">
        <v>8</v>
      </c>
      <c r="M19" s="80">
        <v>20</v>
      </c>
      <c r="N19" s="80">
        <v>32</v>
      </c>
      <c r="O19" s="82">
        <v>32</v>
      </c>
      <c r="P19" s="82">
        <v>33</v>
      </c>
      <c r="Q19" s="80"/>
      <c r="R19" s="79"/>
      <c r="S19" s="40">
        <f>SUM(M19:R19)</f>
        <v>117</v>
      </c>
      <c r="T19" s="39">
        <f>I19-S19</f>
        <v>0</v>
      </c>
    </row>
    <row r="20" spans="1:20" s="12" customFormat="1" ht="19.5" customHeight="1" thickBot="1">
      <c r="A20" s="54" t="s">
        <v>115</v>
      </c>
      <c r="B20" s="93"/>
      <c r="C20" s="55" t="s">
        <v>36</v>
      </c>
      <c r="D20" s="74" t="s">
        <v>130</v>
      </c>
      <c r="E20" s="75">
        <f t="shared" si="2"/>
        <v>69</v>
      </c>
      <c r="F20" s="75">
        <f t="shared" si="3"/>
        <v>172</v>
      </c>
      <c r="G20" s="76">
        <f t="shared" si="4"/>
        <v>258</v>
      </c>
      <c r="H20" s="77">
        <f t="shared" si="5"/>
        <v>86</v>
      </c>
      <c r="I20" s="78">
        <f t="shared" si="6"/>
        <v>172</v>
      </c>
      <c r="J20" s="79">
        <v>86</v>
      </c>
      <c r="K20" s="79">
        <v>86</v>
      </c>
      <c r="L20" s="56"/>
      <c r="M20" s="80">
        <v>46</v>
      </c>
      <c r="N20" s="80">
        <v>32</v>
      </c>
      <c r="O20" s="82">
        <v>32</v>
      </c>
      <c r="P20" s="82">
        <v>30</v>
      </c>
      <c r="Q20" s="80">
        <v>32</v>
      </c>
      <c r="R20" s="79"/>
      <c r="S20" s="40">
        <f aca="true" t="shared" si="7" ref="S20:S65">SUM(M20:R20)</f>
        <v>172</v>
      </c>
      <c r="T20" s="39">
        <f aca="true" t="shared" si="8" ref="T20:T65">I20-S20</f>
        <v>0</v>
      </c>
    </row>
    <row r="21" spans="1:20" s="12" customFormat="1" ht="36" customHeight="1" thickBot="1">
      <c r="A21" s="54" t="s">
        <v>116</v>
      </c>
      <c r="B21" s="70" t="s">
        <v>108</v>
      </c>
      <c r="C21" s="55" t="s">
        <v>112</v>
      </c>
      <c r="D21" s="74" t="s">
        <v>131</v>
      </c>
      <c r="E21" s="75">
        <f t="shared" si="2"/>
        <v>50</v>
      </c>
      <c r="F21" s="75">
        <f t="shared" si="3"/>
        <v>125</v>
      </c>
      <c r="G21" s="76">
        <f t="shared" si="4"/>
        <v>188</v>
      </c>
      <c r="H21" s="77">
        <f t="shared" si="5"/>
        <v>63</v>
      </c>
      <c r="I21" s="78">
        <f t="shared" si="6"/>
        <v>125</v>
      </c>
      <c r="J21" s="81">
        <v>91</v>
      </c>
      <c r="K21" s="81">
        <v>34</v>
      </c>
      <c r="L21" s="56"/>
      <c r="M21" s="80">
        <v>52</v>
      </c>
      <c r="N21" s="80">
        <v>44</v>
      </c>
      <c r="O21" s="82">
        <v>29</v>
      </c>
      <c r="P21" s="82"/>
      <c r="Q21" s="80"/>
      <c r="R21" s="79"/>
      <c r="S21" s="40">
        <f>SUM(M21:R21)</f>
        <v>125</v>
      </c>
      <c r="T21" s="39">
        <f>I21-S21</f>
        <v>0</v>
      </c>
    </row>
    <row r="22" spans="1:20" s="12" customFormat="1" ht="19.5" customHeight="1" thickBot="1">
      <c r="A22" s="54" t="s">
        <v>117</v>
      </c>
      <c r="B22" s="92" t="s">
        <v>107</v>
      </c>
      <c r="C22" s="55" t="s">
        <v>76</v>
      </c>
      <c r="D22" s="74" t="s">
        <v>132</v>
      </c>
      <c r="E22" s="75">
        <f t="shared" si="2"/>
        <v>128</v>
      </c>
      <c r="F22" s="75">
        <f t="shared" si="3"/>
        <v>320</v>
      </c>
      <c r="G22" s="76">
        <f t="shared" si="4"/>
        <v>480</v>
      </c>
      <c r="H22" s="77">
        <f t="shared" si="5"/>
        <v>160</v>
      </c>
      <c r="I22" s="78">
        <f t="shared" si="6"/>
        <v>320</v>
      </c>
      <c r="J22" s="79">
        <v>170</v>
      </c>
      <c r="K22" s="79">
        <v>150</v>
      </c>
      <c r="L22" s="56">
        <v>8</v>
      </c>
      <c r="M22" s="80">
        <v>42</v>
      </c>
      <c r="N22" s="80">
        <v>70</v>
      </c>
      <c r="O22" s="82">
        <v>64</v>
      </c>
      <c r="P22" s="82">
        <v>40</v>
      </c>
      <c r="Q22" s="80">
        <v>52</v>
      </c>
      <c r="R22" s="79">
        <v>52</v>
      </c>
      <c r="S22" s="40">
        <f>SUM(M22:R22)</f>
        <v>320</v>
      </c>
      <c r="T22" s="39">
        <f>I22-S22</f>
        <v>0</v>
      </c>
    </row>
    <row r="23" spans="1:20" s="12" customFormat="1" ht="19.5" customHeight="1" thickBot="1">
      <c r="A23" s="54" t="s">
        <v>118</v>
      </c>
      <c r="B23" s="93"/>
      <c r="C23" s="55" t="s">
        <v>52</v>
      </c>
      <c r="D23" s="74" t="s">
        <v>132</v>
      </c>
      <c r="E23" s="75">
        <f t="shared" si="2"/>
        <v>75</v>
      </c>
      <c r="F23" s="75">
        <f t="shared" si="3"/>
        <v>188</v>
      </c>
      <c r="G23" s="76">
        <f t="shared" si="4"/>
        <v>282</v>
      </c>
      <c r="H23" s="77">
        <f t="shared" si="5"/>
        <v>94</v>
      </c>
      <c r="I23" s="78">
        <v>188</v>
      </c>
      <c r="J23" s="79">
        <v>128</v>
      </c>
      <c r="K23" s="79">
        <v>60</v>
      </c>
      <c r="L23" s="56">
        <v>10</v>
      </c>
      <c r="M23" s="80">
        <v>42</v>
      </c>
      <c r="N23" s="80">
        <v>46</v>
      </c>
      <c r="O23" s="82">
        <v>48</v>
      </c>
      <c r="P23" s="82">
        <v>24</v>
      </c>
      <c r="Q23" s="80">
        <v>28</v>
      </c>
      <c r="R23" s="79"/>
      <c r="S23" s="40">
        <f>SUM(M23:R23)</f>
        <v>188</v>
      </c>
      <c r="T23" s="39">
        <f>I23-S23</f>
        <v>0</v>
      </c>
    </row>
    <row r="24" spans="1:20" s="12" customFormat="1" ht="19.5" customHeight="1" thickBot="1">
      <c r="A24" s="54" t="s">
        <v>119</v>
      </c>
      <c r="B24" s="70" t="s">
        <v>106</v>
      </c>
      <c r="C24" s="55" t="s">
        <v>75</v>
      </c>
      <c r="D24" s="74" t="s">
        <v>133</v>
      </c>
      <c r="E24" s="75">
        <f t="shared" si="2"/>
        <v>69</v>
      </c>
      <c r="F24" s="75">
        <f t="shared" si="3"/>
        <v>172</v>
      </c>
      <c r="G24" s="76">
        <f t="shared" si="4"/>
        <v>258</v>
      </c>
      <c r="H24" s="77">
        <f t="shared" si="5"/>
        <v>86</v>
      </c>
      <c r="I24" s="78">
        <f t="shared" si="6"/>
        <v>172</v>
      </c>
      <c r="J24" s="79">
        <v>0</v>
      </c>
      <c r="K24" s="79">
        <v>172</v>
      </c>
      <c r="L24" s="56"/>
      <c r="M24" s="80">
        <v>44</v>
      </c>
      <c r="N24" s="80">
        <v>34</v>
      </c>
      <c r="O24" s="82">
        <v>32</v>
      </c>
      <c r="P24" s="82">
        <v>62</v>
      </c>
      <c r="Q24" s="80"/>
      <c r="R24" s="79"/>
      <c r="S24" s="40">
        <f t="shared" si="7"/>
        <v>172</v>
      </c>
      <c r="T24" s="39">
        <f t="shared" si="8"/>
        <v>0</v>
      </c>
    </row>
    <row r="25" spans="1:20" s="12" customFormat="1" ht="19.5" customHeight="1" thickBot="1">
      <c r="A25" s="54" t="s">
        <v>120</v>
      </c>
      <c r="B25" s="92" t="s">
        <v>109</v>
      </c>
      <c r="C25" s="55" t="s">
        <v>35</v>
      </c>
      <c r="D25" s="74" t="s">
        <v>50</v>
      </c>
      <c r="E25" s="75">
        <f t="shared" si="2"/>
        <v>14</v>
      </c>
      <c r="F25" s="75">
        <f t="shared" si="3"/>
        <v>36</v>
      </c>
      <c r="G25" s="76">
        <f t="shared" si="4"/>
        <v>54</v>
      </c>
      <c r="H25" s="77">
        <f t="shared" si="5"/>
        <v>18</v>
      </c>
      <c r="I25" s="78">
        <f t="shared" si="6"/>
        <v>36</v>
      </c>
      <c r="J25" s="79">
        <v>18</v>
      </c>
      <c r="K25" s="79">
        <v>18</v>
      </c>
      <c r="L25" s="56"/>
      <c r="M25" s="80"/>
      <c r="N25" s="80"/>
      <c r="O25" s="82"/>
      <c r="P25" s="82"/>
      <c r="Q25" s="80">
        <v>36</v>
      </c>
      <c r="R25" s="79"/>
      <c r="S25" s="40">
        <f>SUM(M25:R25)</f>
        <v>36</v>
      </c>
      <c r="T25" s="39">
        <f>I25-S25</f>
        <v>0</v>
      </c>
    </row>
    <row r="26" spans="1:20" s="12" customFormat="1" ht="19.5" customHeight="1" thickBot="1">
      <c r="A26" s="54" t="s">
        <v>121</v>
      </c>
      <c r="B26" s="110"/>
      <c r="C26" s="55" t="s">
        <v>21</v>
      </c>
      <c r="D26" s="74" t="s">
        <v>134</v>
      </c>
      <c r="E26" s="75">
        <f t="shared" si="2"/>
        <v>110</v>
      </c>
      <c r="F26" s="75">
        <f t="shared" si="3"/>
        <v>276</v>
      </c>
      <c r="G26" s="76">
        <f t="shared" si="4"/>
        <v>414</v>
      </c>
      <c r="H26" s="77">
        <f t="shared" si="5"/>
        <v>138</v>
      </c>
      <c r="I26" s="78">
        <f t="shared" si="6"/>
        <v>276</v>
      </c>
      <c r="J26" s="79">
        <v>178</v>
      </c>
      <c r="K26" s="79">
        <v>98</v>
      </c>
      <c r="L26" s="56">
        <v>10</v>
      </c>
      <c r="M26" s="80">
        <v>46</v>
      </c>
      <c r="N26" s="80">
        <v>46</v>
      </c>
      <c r="O26" s="82">
        <v>48</v>
      </c>
      <c r="P26" s="82">
        <v>30</v>
      </c>
      <c r="Q26" s="80">
        <v>44</v>
      </c>
      <c r="R26" s="79">
        <v>62</v>
      </c>
      <c r="S26" s="40">
        <f>SUM(M26:R26)</f>
        <v>276</v>
      </c>
      <c r="T26" s="39">
        <f>I26-S26</f>
        <v>0</v>
      </c>
    </row>
    <row r="27" spans="1:20" s="12" customFormat="1" ht="19.5" customHeight="1" thickBot="1">
      <c r="A27" s="54" t="s">
        <v>122</v>
      </c>
      <c r="B27" s="93"/>
      <c r="C27" s="69" t="s">
        <v>113</v>
      </c>
      <c r="D27" s="74" t="s">
        <v>135</v>
      </c>
      <c r="E27" s="75">
        <f t="shared" si="2"/>
        <v>58</v>
      </c>
      <c r="F27" s="75">
        <f t="shared" si="3"/>
        <v>144</v>
      </c>
      <c r="G27" s="76">
        <f t="shared" si="4"/>
        <v>216</v>
      </c>
      <c r="H27" s="77">
        <f t="shared" si="5"/>
        <v>72</v>
      </c>
      <c r="I27" s="78">
        <f t="shared" si="6"/>
        <v>144</v>
      </c>
      <c r="J27" s="81">
        <v>94</v>
      </c>
      <c r="K27" s="81">
        <v>50</v>
      </c>
      <c r="L27" s="56"/>
      <c r="M27" s="80">
        <v>34</v>
      </c>
      <c r="N27" s="80">
        <v>46</v>
      </c>
      <c r="O27" s="82">
        <v>34</v>
      </c>
      <c r="P27" s="82">
        <v>30</v>
      </c>
      <c r="Q27" s="80"/>
      <c r="R27" s="79"/>
      <c r="S27" s="40">
        <f>SUM(M27:R27)</f>
        <v>144</v>
      </c>
      <c r="T27" s="39">
        <f>I27-S27</f>
        <v>0</v>
      </c>
    </row>
    <row r="28" spans="1:20" s="12" customFormat="1" ht="19.5" customHeight="1" thickBot="1">
      <c r="A28" s="54" t="s">
        <v>123</v>
      </c>
      <c r="B28" s="111" t="s">
        <v>110</v>
      </c>
      <c r="C28" s="55" t="s">
        <v>15</v>
      </c>
      <c r="D28" s="74" t="s">
        <v>135</v>
      </c>
      <c r="E28" s="75">
        <f t="shared" si="2"/>
        <v>68</v>
      </c>
      <c r="F28" s="75">
        <f t="shared" si="3"/>
        <v>171</v>
      </c>
      <c r="G28" s="76">
        <f t="shared" si="4"/>
        <v>257</v>
      </c>
      <c r="H28" s="77">
        <f t="shared" si="5"/>
        <v>86</v>
      </c>
      <c r="I28" s="78">
        <f t="shared" si="6"/>
        <v>171</v>
      </c>
      <c r="J28" s="79">
        <v>120</v>
      </c>
      <c r="K28" s="79">
        <v>51</v>
      </c>
      <c r="L28" s="56"/>
      <c r="M28" s="80">
        <v>42</v>
      </c>
      <c r="N28" s="80">
        <v>86</v>
      </c>
      <c r="O28" s="82">
        <v>43</v>
      </c>
      <c r="P28" s="82"/>
      <c r="Q28" s="80"/>
      <c r="R28" s="79"/>
      <c r="S28" s="40">
        <f t="shared" si="7"/>
        <v>171</v>
      </c>
      <c r="T28" s="39">
        <f t="shared" si="8"/>
        <v>0</v>
      </c>
    </row>
    <row r="29" spans="1:20" s="12" customFormat="1" ht="19.5" customHeight="1" thickBot="1">
      <c r="A29" s="54"/>
      <c r="B29" s="112"/>
      <c r="C29" s="55" t="s">
        <v>141</v>
      </c>
      <c r="D29" s="74" t="s">
        <v>142</v>
      </c>
      <c r="E29" s="75">
        <v>40</v>
      </c>
      <c r="F29" s="75">
        <v>88</v>
      </c>
      <c r="G29" s="76">
        <v>132</v>
      </c>
      <c r="H29" s="77">
        <v>44</v>
      </c>
      <c r="I29" s="78">
        <v>88</v>
      </c>
      <c r="J29" s="79">
        <v>50</v>
      </c>
      <c r="K29" s="79">
        <v>38</v>
      </c>
      <c r="L29" s="56"/>
      <c r="M29" s="80"/>
      <c r="N29" s="80"/>
      <c r="O29" s="82"/>
      <c r="P29" s="82">
        <v>38</v>
      </c>
      <c r="Q29" s="80">
        <v>50</v>
      </c>
      <c r="R29" s="79"/>
      <c r="S29" s="40"/>
      <c r="T29" s="39"/>
    </row>
    <row r="30" spans="1:20" s="12" customFormat="1" ht="19.5" customHeight="1" thickBot="1">
      <c r="A30" s="54" t="s">
        <v>124</v>
      </c>
      <c r="B30" s="92" t="s">
        <v>111</v>
      </c>
      <c r="C30" s="55" t="s">
        <v>16</v>
      </c>
      <c r="D30" s="74" t="s">
        <v>133</v>
      </c>
      <c r="E30" s="75">
        <f>ROUND(I30*0.4,0)</f>
        <v>68</v>
      </c>
      <c r="F30" s="75">
        <f>I30</f>
        <v>171</v>
      </c>
      <c r="G30" s="76">
        <f>H30+I30</f>
        <v>257</v>
      </c>
      <c r="H30" s="77">
        <f>ROUND(I30*0.5,0)</f>
        <v>86</v>
      </c>
      <c r="I30" s="78">
        <f t="shared" si="6"/>
        <v>171</v>
      </c>
      <c r="J30" s="79">
        <v>0</v>
      </c>
      <c r="K30" s="79">
        <v>171</v>
      </c>
      <c r="L30" s="56"/>
      <c r="M30" s="80">
        <v>34</v>
      </c>
      <c r="N30" s="80">
        <v>46</v>
      </c>
      <c r="O30" s="82">
        <v>32</v>
      </c>
      <c r="P30" s="82">
        <v>30</v>
      </c>
      <c r="Q30" s="80">
        <v>29</v>
      </c>
      <c r="R30" s="79"/>
      <c r="S30" s="40">
        <f t="shared" si="7"/>
        <v>171</v>
      </c>
      <c r="T30" s="39">
        <f t="shared" si="8"/>
        <v>0</v>
      </c>
    </row>
    <row r="31" spans="1:20" s="12" customFormat="1" ht="39.75" customHeight="1" thickBot="1">
      <c r="A31" s="54" t="s">
        <v>125</v>
      </c>
      <c r="B31" s="93"/>
      <c r="C31" s="55" t="s">
        <v>53</v>
      </c>
      <c r="D31" s="74" t="s">
        <v>136</v>
      </c>
      <c r="E31" s="75">
        <f>ROUND(I31*0.4,0)</f>
        <v>29</v>
      </c>
      <c r="F31" s="75">
        <f>I31</f>
        <v>72</v>
      </c>
      <c r="G31" s="76">
        <f>H31+I31</f>
        <v>108</v>
      </c>
      <c r="H31" s="77">
        <f>ROUND(I31*0.5,0)</f>
        <v>36</v>
      </c>
      <c r="I31" s="78">
        <f t="shared" si="6"/>
        <v>72</v>
      </c>
      <c r="J31" s="79">
        <v>36</v>
      </c>
      <c r="K31" s="79">
        <v>36</v>
      </c>
      <c r="L31" s="56"/>
      <c r="M31" s="80">
        <v>36</v>
      </c>
      <c r="N31" s="80">
        <v>36</v>
      </c>
      <c r="O31" s="82"/>
      <c r="P31" s="82"/>
      <c r="Q31" s="80"/>
      <c r="R31" s="79"/>
      <c r="S31" s="40">
        <f t="shared" si="7"/>
        <v>72</v>
      </c>
      <c r="T31" s="39">
        <f t="shared" si="8"/>
        <v>0</v>
      </c>
    </row>
    <row r="32" spans="1:20" s="12" customFormat="1" ht="19.5" customHeight="1" thickBot="1">
      <c r="A32" s="61" t="s">
        <v>77</v>
      </c>
      <c r="B32" s="104" t="s">
        <v>78</v>
      </c>
      <c r="C32" s="105"/>
      <c r="D32" s="74"/>
      <c r="E32" s="75"/>
      <c r="F32" s="75"/>
      <c r="G32" s="76"/>
      <c r="H32" s="77">
        <v>36</v>
      </c>
      <c r="I32" s="78"/>
      <c r="J32" s="79"/>
      <c r="K32" s="79"/>
      <c r="L32" s="57"/>
      <c r="M32" s="80"/>
      <c r="N32" s="80"/>
      <c r="O32" s="82"/>
      <c r="P32" s="82"/>
      <c r="Q32" s="80"/>
      <c r="R32" s="79"/>
      <c r="S32" s="40">
        <f t="shared" si="7"/>
        <v>0</v>
      </c>
      <c r="T32" s="39">
        <f t="shared" si="8"/>
        <v>0</v>
      </c>
    </row>
    <row r="33" spans="1:20" s="12" customFormat="1" ht="16.5" thickBot="1">
      <c r="A33" s="52" t="s">
        <v>6</v>
      </c>
      <c r="B33" s="108" t="s">
        <v>23</v>
      </c>
      <c r="C33" s="109"/>
      <c r="D33" s="62"/>
      <c r="E33" s="62">
        <f>SUM(E34:E44)</f>
        <v>161</v>
      </c>
      <c r="F33" s="62">
        <f aca="true" t="shared" si="9" ref="F33:R33">SUM(F34:F44)</f>
        <v>404</v>
      </c>
      <c r="G33" s="62">
        <f t="shared" si="9"/>
        <v>432</v>
      </c>
      <c r="H33" s="62">
        <f t="shared" si="9"/>
        <v>12</v>
      </c>
      <c r="I33" s="62">
        <f t="shared" si="9"/>
        <v>404</v>
      </c>
      <c r="J33" s="62">
        <f t="shared" si="9"/>
        <v>167</v>
      </c>
      <c r="K33" s="62">
        <f t="shared" si="9"/>
        <v>239</v>
      </c>
      <c r="L33" s="62">
        <f t="shared" si="9"/>
        <v>16</v>
      </c>
      <c r="M33" s="62">
        <f t="shared" si="9"/>
        <v>0</v>
      </c>
      <c r="N33" s="62">
        <f t="shared" si="9"/>
        <v>176</v>
      </c>
      <c r="O33" s="83">
        <f t="shared" si="9"/>
        <v>36</v>
      </c>
      <c r="P33" s="83">
        <f t="shared" si="9"/>
        <v>0</v>
      </c>
      <c r="Q33" s="62">
        <f t="shared" si="9"/>
        <v>74</v>
      </c>
      <c r="R33" s="62">
        <f t="shared" si="9"/>
        <v>118</v>
      </c>
      <c r="S33" s="40">
        <f t="shared" si="7"/>
        <v>404</v>
      </c>
      <c r="T33" s="39">
        <f t="shared" si="8"/>
        <v>0</v>
      </c>
    </row>
    <row r="34" spans="1:20" s="12" customFormat="1" ht="16.5" thickBot="1">
      <c r="A34" s="54" t="s">
        <v>24</v>
      </c>
      <c r="B34" s="94" t="s">
        <v>38</v>
      </c>
      <c r="C34" s="95"/>
      <c r="D34" s="63" t="s">
        <v>50</v>
      </c>
      <c r="E34" s="57">
        <f aca="true" t="shared" si="10" ref="E34:E44">ROUND(I34*0.4,0)</f>
        <v>16</v>
      </c>
      <c r="F34" s="57">
        <f aca="true" t="shared" si="11" ref="F34:F44">I34</f>
        <v>40</v>
      </c>
      <c r="G34" s="58">
        <f aca="true" t="shared" si="12" ref="G34:G44">H34+I34+L34</f>
        <v>40</v>
      </c>
      <c r="H34" s="41"/>
      <c r="I34" s="59">
        <f aca="true" t="shared" si="13" ref="I34:I44">J34+K34</f>
        <v>40</v>
      </c>
      <c r="J34" s="60">
        <v>34</v>
      </c>
      <c r="K34" s="41">
        <v>6</v>
      </c>
      <c r="L34" s="41"/>
      <c r="M34" s="41"/>
      <c r="N34" s="41">
        <v>40</v>
      </c>
      <c r="O34" s="84"/>
      <c r="P34" s="84"/>
      <c r="Q34" s="41"/>
      <c r="R34" s="41"/>
      <c r="S34" s="40">
        <f t="shared" si="7"/>
        <v>40</v>
      </c>
      <c r="T34" s="39">
        <f t="shared" si="8"/>
        <v>0</v>
      </c>
    </row>
    <row r="35" spans="1:20" s="12" customFormat="1" ht="16.5" thickBot="1">
      <c r="A35" s="54" t="s">
        <v>25</v>
      </c>
      <c r="B35" s="94" t="s">
        <v>39</v>
      </c>
      <c r="C35" s="95"/>
      <c r="D35" s="63" t="s">
        <v>50</v>
      </c>
      <c r="E35" s="57">
        <f t="shared" si="10"/>
        <v>14</v>
      </c>
      <c r="F35" s="57">
        <f t="shared" si="11"/>
        <v>36</v>
      </c>
      <c r="G35" s="58">
        <f t="shared" si="12"/>
        <v>36</v>
      </c>
      <c r="H35" s="41"/>
      <c r="I35" s="59">
        <f t="shared" si="13"/>
        <v>36</v>
      </c>
      <c r="J35" s="60">
        <v>16</v>
      </c>
      <c r="K35" s="41">
        <v>20</v>
      </c>
      <c r="L35" s="41"/>
      <c r="M35" s="41"/>
      <c r="N35" s="41">
        <v>36</v>
      </c>
      <c r="O35" s="84"/>
      <c r="P35" s="84"/>
      <c r="Q35" s="41"/>
      <c r="R35" s="41"/>
      <c r="S35" s="40">
        <f t="shared" si="7"/>
        <v>36</v>
      </c>
      <c r="T35" s="39">
        <f t="shared" si="8"/>
        <v>0</v>
      </c>
    </row>
    <row r="36" spans="1:20" s="12" customFormat="1" ht="16.5" thickBot="1">
      <c r="A36" s="54" t="s">
        <v>26</v>
      </c>
      <c r="B36" s="94" t="s">
        <v>40</v>
      </c>
      <c r="C36" s="95"/>
      <c r="D36" s="63" t="s">
        <v>51</v>
      </c>
      <c r="E36" s="57">
        <f t="shared" si="10"/>
        <v>14</v>
      </c>
      <c r="F36" s="57">
        <f t="shared" si="11"/>
        <v>34</v>
      </c>
      <c r="G36" s="58">
        <f t="shared" si="12"/>
        <v>48</v>
      </c>
      <c r="H36" s="41">
        <v>6</v>
      </c>
      <c r="I36" s="59">
        <f t="shared" si="13"/>
        <v>34</v>
      </c>
      <c r="J36" s="60">
        <v>17</v>
      </c>
      <c r="K36" s="41">
        <v>17</v>
      </c>
      <c r="L36" s="41">
        <v>8</v>
      </c>
      <c r="M36" s="41"/>
      <c r="N36" s="41">
        <v>34</v>
      </c>
      <c r="O36" s="84"/>
      <c r="P36" s="84"/>
      <c r="Q36" s="41"/>
      <c r="R36" s="41"/>
      <c r="S36" s="40">
        <f t="shared" si="7"/>
        <v>34</v>
      </c>
      <c r="T36" s="39">
        <f t="shared" si="8"/>
        <v>0</v>
      </c>
    </row>
    <row r="37" spans="1:20" s="12" customFormat="1" ht="16.5" thickBot="1">
      <c r="A37" s="54" t="s">
        <v>67</v>
      </c>
      <c r="B37" s="94" t="s">
        <v>41</v>
      </c>
      <c r="C37" s="95"/>
      <c r="D37" s="63" t="s">
        <v>50</v>
      </c>
      <c r="E37" s="57">
        <f t="shared" si="10"/>
        <v>14</v>
      </c>
      <c r="F37" s="57">
        <f t="shared" si="11"/>
        <v>34</v>
      </c>
      <c r="G37" s="58">
        <f t="shared" si="12"/>
        <v>34</v>
      </c>
      <c r="H37" s="41"/>
      <c r="I37" s="59">
        <v>34</v>
      </c>
      <c r="J37" s="60">
        <v>15</v>
      </c>
      <c r="K37" s="41">
        <v>35</v>
      </c>
      <c r="L37" s="41"/>
      <c r="M37" s="56"/>
      <c r="N37" s="56"/>
      <c r="O37" s="85"/>
      <c r="P37" s="85"/>
      <c r="Q37" s="41">
        <v>34</v>
      </c>
      <c r="R37" s="41"/>
      <c r="S37" s="40">
        <f t="shared" si="7"/>
        <v>34</v>
      </c>
      <c r="T37" s="39">
        <f t="shared" si="8"/>
        <v>0</v>
      </c>
    </row>
    <row r="38" spans="1:20" s="12" customFormat="1" ht="16.5" thickBot="1">
      <c r="A38" s="54" t="s">
        <v>99</v>
      </c>
      <c r="B38" s="94" t="s">
        <v>16</v>
      </c>
      <c r="C38" s="95"/>
      <c r="D38" s="63" t="s">
        <v>50</v>
      </c>
      <c r="E38" s="57">
        <f t="shared" si="10"/>
        <v>16</v>
      </c>
      <c r="F38" s="57">
        <f t="shared" si="11"/>
        <v>40</v>
      </c>
      <c r="G38" s="58">
        <f t="shared" si="12"/>
        <v>40</v>
      </c>
      <c r="H38" s="41"/>
      <c r="I38" s="59">
        <f t="shared" si="13"/>
        <v>40</v>
      </c>
      <c r="J38" s="60"/>
      <c r="K38" s="41">
        <v>40</v>
      </c>
      <c r="L38" s="41"/>
      <c r="M38" s="56"/>
      <c r="N38" s="56"/>
      <c r="O38" s="85"/>
      <c r="P38" s="85"/>
      <c r="Q38" s="41">
        <v>40</v>
      </c>
      <c r="R38" s="41"/>
      <c r="S38" s="40">
        <f t="shared" si="7"/>
        <v>40</v>
      </c>
      <c r="T38" s="39">
        <f t="shared" si="8"/>
        <v>0</v>
      </c>
    </row>
    <row r="39" spans="1:20" s="12" customFormat="1" ht="16.5" thickBot="1">
      <c r="A39" s="54" t="s">
        <v>69</v>
      </c>
      <c r="B39" s="94" t="s">
        <v>70</v>
      </c>
      <c r="C39" s="95"/>
      <c r="D39" s="63" t="s">
        <v>50</v>
      </c>
      <c r="E39" s="57">
        <f t="shared" si="10"/>
        <v>14</v>
      </c>
      <c r="F39" s="57">
        <f t="shared" si="11"/>
        <v>36</v>
      </c>
      <c r="G39" s="58">
        <f t="shared" si="12"/>
        <v>36</v>
      </c>
      <c r="H39" s="41"/>
      <c r="I39" s="59">
        <f>J39+K39</f>
        <v>36</v>
      </c>
      <c r="J39" s="60">
        <v>26</v>
      </c>
      <c r="K39" s="41">
        <v>10</v>
      </c>
      <c r="L39" s="41"/>
      <c r="M39" s="56"/>
      <c r="N39" s="56"/>
      <c r="O39" s="85">
        <v>36</v>
      </c>
      <c r="P39" s="85"/>
      <c r="Q39" s="41"/>
      <c r="R39" s="41"/>
      <c r="S39" s="40">
        <f t="shared" si="7"/>
        <v>36</v>
      </c>
      <c r="T39" s="39">
        <f t="shared" si="8"/>
        <v>0</v>
      </c>
    </row>
    <row r="40" spans="1:20" s="12" customFormat="1" ht="33" customHeight="1" thickBot="1">
      <c r="A40" s="54" t="s">
        <v>71</v>
      </c>
      <c r="B40" s="94" t="s">
        <v>72</v>
      </c>
      <c r="C40" s="95"/>
      <c r="D40" s="63" t="s">
        <v>50</v>
      </c>
      <c r="E40" s="57">
        <f t="shared" si="10"/>
        <v>14</v>
      </c>
      <c r="F40" s="57">
        <f t="shared" si="11"/>
        <v>36</v>
      </c>
      <c r="G40" s="58">
        <f t="shared" si="12"/>
        <v>36</v>
      </c>
      <c r="H40" s="41"/>
      <c r="I40" s="59">
        <f t="shared" si="13"/>
        <v>36</v>
      </c>
      <c r="J40" s="60">
        <v>26</v>
      </c>
      <c r="K40" s="41">
        <v>10</v>
      </c>
      <c r="L40" s="41"/>
      <c r="M40" s="56"/>
      <c r="N40" s="56">
        <v>36</v>
      </c>
      <c r="O40" s="85"/>
      <c r="P40" s="85"/>
      <c r="Q40" s="41"/>
      <c r="R40" s="41"/>
      <c r="S40" s="40">
        <f t="shared" si="7"/>
        <v>36</v>
      </c>
      <c r="T40" s="39">
        <f t="shared" si="8"/>
        <v>0</v>
      </c>
    </row>
    <row r="41" spans="1:20" s="12" customFormat="1" ht="31.5" customHeight="1" thickBot="1">
      <c r="A41" s="54" t="s">
        <v>80</v>
      </c>
      <c r="B41" s="94" t="s">
        <v>128</v>
      </c>
      <c r="C41" s="95"/>
      <c r="D41" s="63" t="s">
        <v>50</v>
      </c>
      <c r="E41" s="57">
        <f t="shared" si="10"/>
        <v>20</v>
      </c>
      <c r="F41" s="57">
        <f t="shared" si="11"/>
        <v>50</v>
      </c>
      <c r="G41" s="58">
        <f t="shared" si="12"/>
        <v>50</v>
      </c>
      <c r="H41" s="41"/>
      <c r="I41" s="59">
        <v>50</v>
      </c>
      <c r="J41" s="60">
        <v>18</v>
      </c>
      <c r="K41" s="41">
        <v>18</v>
      </c>
      <c r="L41" s="41"/>
      <c r="M41" s="56"/>
      <c r="N41" s="56"/>
      <c r="O41" s="85"/>
      <c r="P41" s="85"/>
      <c r="Q41" s="41"/>
      <c r="R41" s="41">
        <v>50</v>
      </c>
      <c r="S41" s="40">
        <f t="shared" si="7"/>
        <v>50</v>
      </c>
      <c r="T41" s="39">
        <f t="shared" si="8"/>
        <v>0</v>
      </c>
    </row>
    <row r="42" spans="1:20" s="12" customFormat="1" ht="31.5" customHeight="1" thickBot="1">
      <c r="A42" s="54" t="s">
        <v>137</v>
      </c>
      <c r="B42" s="72" t="s">
        <v>79</v>
      </c>
      <c r="C42" s="73"/>
      <c r="D42" s="63" t="s">
        <v>50</v>
      </c>
      <c r="E42" s="57">
        <f>ROUND(I42*0.4,0)</f>
        <v>14</v>
      </c>
      <c r="F42" s="57">
        <f>I42</f>
        <v>36</v>
      </c>
      <c r="G42" s="58">
        <f>H42+I42+L42</f>
        <v>36</v>
      </c>
      <c r="H42" s="41"/>
      <c r="I42" s="59">
        <v>36</v>
      </c>
      <c r="J42" s="60">
        <v>0</v>
      </c>
      <c r="K42" s="41">
        <v>36</v>
      </c>
      <c r="L42" s="41"/>
      <c r="M42" s="56"/>
      <c r="N42" s="56"/>
      <c r="O42" s="85"/>
      <c r="P42" s="85"/>
      <c r="Q42" s="41"/>
      <c r="R42" s="41">
        <v>36</v>
      </c>
      <c r="S42" s="40"/>
      <c r="T42" s="39"/>
    </row>
    <row r="43" spans="1:20" s="12" customFormat="1" ht="21" customHeight="1" thickBot="1">
      <c r="A43" s="54" t="s">
        <v>81</v>
      </c>
      <c r="B43" s="94" t="s">
        <v>127</v>
      </c>
      <c r="C43" s="95"/>
      <c r="D43" s="63" t="s">
        <v>50</v>
      </c>
      <c r="E43" s="57">
        <f t="shared" si="10"/>
        <v>13</v>
      </c>
      <c r="F43" s="57">
        <f t="shared" si="11"/>
        <v>32</v>
      </c>
      <c r="G43" s="58">
        <f t="shared" si="12"/>
        <v>32</v>
      </c>
      <c r="H43" s="41"/>
      <c r="I43" s="59">
        <v>32</v>
      </c>
      <c r="J43" s="60">
        <v>0</v>
      </c>
      <c r="K43" s="41">
        <v>32</v>
      </c>
      <c r="L43" s="41"/>
      <c r="M43" s="56"/>
      <c r="N43" s="56"/>
      <c r="O43" s="85"/>
      <c r="P43" s="85"/>
      <c r="Q43" s="41"/>
      <c r="R43" s="41">
        <v>32</v>
      </c>
      <c r="S43" s="40">
        <f t="shared" si="7"/>
        <v>32</v>
      </c>
      <c r="T43" s="39">
        <f t="shared" si="8"/>
        <v>0</v>
      </c>
    </row>
    <row r="44" spans="1:20" s="12" customFormat="1" ht="16.5" thickBot="1">
      <c r="A44" s="54" t="s">
        <v>138</v>
      </c>
      <c r="B44" s="94" t="s">
        <v>82</v>
      </c>
      <c r="C44" s="95"/>
      <c r="D44" s="63" t="s">
        <v>51</v>
      </c>
      <c r="E44" s="57">
        <f t="shared" si="10"/>
        <v>12</v>
      </c>
      <c r="F44" s="57">
        <f t="shared" si="11"/>
        <v>30</v>
      </c>
      <c r="G44" s="58">
        <f t="shared" si="12"/>
        <v>44</v>
      </c>
      <c r="H44" s="41">
        <v>6</v>
      </c>
      <c r="I44" s="59">
        <f t="shared" si="13"/>
        <v>30</v>
      </c>
      <c r="J44" s="60">
        <v>15</v>
      </c>
      <c r="K44" s="41">
        <v>15</v>
      </c>
      <c r="L44" s="41">
        <v>8</v>
      </c>
      <c r="M44" s="56"/>
      <c r="N44" s="56">
        <v>30</v>
      </c>
      <c r="O44" s="85"/>
      <c r="P44" s="85"/>
      <c r="Q44" s="41"/>
      <c r="R44" s="41"/>
      <c r="S44" s="40">
        <f t="shared" si="7"/>
        <v>30</v>
      </c>
      <c r="T44" s="39">
        <f t="shared" si="8"/>
        <v>0</v>
      </c>
    </row>
    <row r="45" spans="1:20" s="12" customFormat="1" ht="19.5" customHeight="1" thickBot="1">
      <c r="A45" s="52" t="s">
        <v>7</v>
      </c>
      <c r="B45" s="106" t="s">
        <v>8</v>
      </c>
      <c r="C45" s="107"/>
      <c r="D45" s="53"/>
      <c r="E45" s="53">
        <f>SUM(E46+E52+E57+E62)</f>
        <v>659</v>
      </c>
      <c r="F45" s="53">
        <f>SUM(F46+F52+F57+F62)</f>
        <v>1648</v>
      </c>
      <c r="G45" s="53">
        <f>SUM(G46+G52+G57+G62)</f>
        <v>1714</v>
      </c>
      <c r="H45" s="53">
        <f aca="true" t="shared" si="14" ref="H45:R45">SUM(H46+H52+H57+H62)</f>
        <v>16</v>
      </c>
      <c r="I45" s="53">
        <f t="shared" si="14"/>
        <v>1648</v>
      </c>
      <c r="J45" s="53">
        <f t="shared" si="14"/>
        <v>331</v>
      </c>
      <c r="K45" s="53">
        <f t="shared" si="14"/>
        <v>1303</v>
      </c>
      <c r="L45" s="53">
        <f t="shared" si="14"/>
        <v>50</v>
      </c>
      <c r="M45" s="53">
        <f t="shared" si="14"/>
        <v>174</v>
      </c>
      <c r="N45" s="53">
        <f t="shared" si="14"/>
        <v>134</v>
      </c>
      <c r="O45" s="83">
        <f t="shared" si="14"/>
        <v>182</v>
      </c>
      <c r="P45" s="83">
        <f t="shared" si="14"/>
        <v>511</v>
      </c>
      <c r="Q45" s="53">
        <f t="shared" si="14"/>
        <v>231</v>
      </c>
      <c r="R45" s="53">
        <f t="shared" si="14"/>
        <v>488</v>
      </c>
      <c r="S45" s="40">
        <f t="shared" si="7"/>
        <v>1720</v>
      </c>
      <c r="T45" s="39">
        <f t="shared" si="8"/>
        <v>-72</v>
      </c>
    </row>
    <row r="46" spans="1:20" s="12" customFormat="1" ht="35.25" customHeight="1" thickBot="1">
      <c r="A46" s="54" t="s">
        <v>9</v>
      </c>
      <c r="B46" s="102" t="s">
        <v>59</v>
      </c>
      <c r="C46" s="103"/>
      <c r="D46" s="51" t="s">
        <v>51</v>
      </c>
      <c r="E46" s="47">
        <f>SUM(E47:E50)</f>
        <v>189</v>
      </c>
      <c r="F46" s="47">
        <f>SUM(F47:F50)</f>
        <v>472</v>
      </c>
      <c r="G46" s="47">
        <f>SUM(G47:G50)</f>
        <v>500</v>
      </c>
      <c r="H46" s="47">
        <f aca="true" t="shared" si="15" ref="H46:R46">SUM(H47:H50)</f>
        <v>12</v>
      </c>
      <c r="I46" s="47">
        <f t="shared" si="15"/>
        <v>472</v>
      </c>
      <c r="J46" s="47">
        <f t="shared" si="15"/>
        <v>146</v>
      </c>
      <c r="K46" s="47">
        <f t="shared" si="15"/>
        <v>326</v>
      </c>
      <c r="L46" s="47">
        <f t="shared" si="15"/>
        <v>16</v>
      </c>
      <c r="M46" s="47">
        <f t="shared" si="15"/>
        <v>0</v>
      </c>
      <c r="N46" s="47">
        <f t="shared" si="15"/>
        <v>134</v>
      </c>
      <c r="O46" s="86">
        <f t="shared" si="15"/>
        <v>110</v>
      </c>
      <c r="P46" s="86">
        <f t="shared" si="15"/>
        <v>228</v>
      </c>
      <c r="Q46" s="47">
        <f t="shared" si="15"/>
        <v>0</v>
      </c>
      <c r="R46" s="47">
        <f t="shared" si="15"/>
        <v>0</v>
      </c>
      <c r="S46" s="40">
        <f t="shared" si="7"/>
        <v>472</v>
      </c>
      <c r="T46" s="39">
        <f t="shared" si="8"/>
        <v>0</v>
      </c>
    </row>
    <row r="47" spans="1:20" s="12" customFormat="1" ht="19.5" customHeight="1" thickBot="1">
      <c r="A47" s="54" t="s">
        <v>10</v>
      </c>
      <c r="B47" s="94" t="s">
        <v>60</v>
      </c>
      <c r="C47" s="95"/>
      <c r="D47" s="63" t="s">
        <v>51</v>
      </c>
      <c r="E47" s="57">
        <f>ROUND(I47*0.4,0)</f>
        <v>59</v>
      </c>
      <c r="F47" s="57">
        <f>I47</f>
        <v>148</v>
      </c>
      <c r="G47" s="58">
        <f>H47+I47+L47</f>
        <v>162</v>
      </c>
      <c r="H47" s="41">
        <v>6</v>
      </c>
      <c r="I47" s="59">
        <f>J47+K47</f>
        <v>148</v>
      </c>
      <c r="J47" s="42">
        <v>106</v>
      </c>
      <c r="K47" s="41">
        <v>42</v>
      </c>
      <c r="L47" s="41">
        <v>8</v>
      </c>
      <c r="M47" s="41"/>
      <c r="N47" s="41">
        <v>98</v>
      </c>
      <c r="O47" s="84">
        <v>50</v>
      </c>
      <c r="P47" s="84"/>
      <c r="Q47" s="63"/>
      <c r="R47" s="63"/>
      <c r="S47" s="40">
        <f t="shared" si="7"/>
        <v>148</v>
      </c>
      <c r="T47" s="39">
        <f t="shared" si="8"/>
        <v>0</v>
      </c>
    </row>
    <row r="48" spans="1:20" s="12" customFormat="1" ht="19.5" customHeight="1" thickBot="1">
      <c r="A48" s="54" t="s">
        <v>11</v>
      </c>
      <c r="B48" s="94" t="s">
        <v>61</v>
      </c>
      <c r="C48" s="95"/>
      <c r="D48" s="63" t="s">
        <v>51</v>
      </c>
      <c r="E48" s="57">
        <f>ROUND(I48*0.4,0)</f>
        <v>29</v>
      </c>
      <c r="F48" s="57">
        <f>I48</f>
        <v>72</v>
      </c>
      <c r="G48" s="58">
        <f>H48+I48+L48</f>
        <v>86</v>
      </c>
      <c r="H48" s="41">
        <v>6</v>
      </c>
      <c r="I48" s="59">
        <f>J48+K48</f>
        <v>72</v>
      </c>
      <c r="J48" s="42">
        <v>40</v>
      </c>
      <c r="K48" s="41">
        <v>32</v>
      </c>
      <c r="L48" s="41">
        <v>8</v>
      </c>
      <c r="M48" s="41"/>
      <c r="N48" s="41"/>
      <c r="O48" s="84">
        <v>24</v>
      </c>
      <c r="P48" s="84">
        <v>48</v>
      </c>
      <c r="Q48" s="63"/>
      <c r="R48" s="63"/>
      <c r="S48" s="40">
        <f t="shared" si="7"/>
        <v>72</v>
      </c>
      <c r="T48" s="39">
        <f t="shared" si="8"/>
        <v>0</v>
      </c>
    </row>
    <row r="49" spans="1:20" s="12" customFormat="1" ht="19.5" customHeight="1" thickBot="1">
      <c r="A49" s="54" t="s">
        <v>12</v>
      </c>
      <c r="B49" s="94" t="s">
        <v>28</v>
      </c>
      <c r="C49" s="95"/>
      <c r="D49" s="63" t="s">
        <v>50</v>
      </c>
      <c r="E49" s="57">
        <f>ROUND(I49*0.4,0)</f>
        <v>58</v>
      </c>
      <c r="F49" s="57">
        <f>I49</f>
        <v>144</v>
      </c>
      <c r="G49" s="58">
        <f>H49+I49+L49</f>
        <v>144</v>
      </c>
      <c r="H49" s="63"/>
      <c r="I49" s="59">
        <f>J49+K49</f>
        <v>144</v>
      </c>
      <c r="J49" s="42"/>
      <c r="K49" s="63">
        <v>144</v>
      </c>
      <c r="L49" s="63"/>
      <c r="M49" s="41"/>
      <c r="N49" s="41">
        <v>36</v>
      </c>
      <c r="O49" s="84">
        <v>36</v>
      </c>
      <c r="P49" s="84">
        <v>72</v>
      </c>
      <c r="Q49" s="63"/>
      <c r="R49" s="63"/>
      <c r="S49" s="40">
        <f t="shared" si="7"/>
        <v>144</v>
      </c>
      <c r="T49" s="39">
        <f t="shared" si="8"/>
        <v>0</v>
      </c>
    </row>
    <row r="50" spans="1:20" s="12" customFormat="1" ht="19.5" customHeight="1" thickBot="1">
      <c r="A50" s="54" t="s">
        <v>13</v>
      </c>
      <c r="B50" s="94" t="s">
        <v>29</v>
      </c>
      <c r="C50" s="95"/>
      <c r="D50" s="63" t="s">
        <v>50</v>
      </c>
      <c r="E50" s="57">
        <f>ROUND(I50*0.4,0)</f>
        <v>43</v>
      </c>
      <c r="F50" s="57">
        <f>I50</f>
        <v>108</v>
      </c>
      <c r="G50" s="58">
        <f>H50+I50+L50</f>
        <v>108</v>
      </c>
      <c r="H50" s="63"/>
      <c r="I50" s="59">
        <f>J50+K50</f>
        <v>108</v>
      </c>
      <c r="J50" s="60"/>
      <c r="K50" s="63">
        <v>108</v>
      </c>
      <c r="L50" s="63"/>
      <c r="M50" s="63"/>
      <c r="N50" s="63"/>
      <c r="O50" s="85"/>
      <c r="P50" s="85">
        <v>108</v>
      </c>
      <c r="Q50" s="63"/>
      <c r="R50" s="63"/>
      <c r="S50" s="40">
        <f t="shared" si="7"/>
        <v>108</v>
      </c>
      <c r="T50" s="39">
        <f t="shared" si="8"/>
        <v>0</v>
      </c>
    </row>
    <row r="51" spans="1:20" s="12" customFormat="1" ht="19.5" customHeight="1" thickBot="1">
      <c r="A51" s="54" t="s">
        <v>9</v>
      </c>
      <c r="B51" s="94" t="s">
        <v>95</v>
      </c>
      <c r="C51" s="95"/>
      <c r="D51" s="63" t="s">
        <v>51</v>
      </c>
      <c r="E51" s="57"/>
      <c r="F51" s="57"/>
      <c r="G51" s="58">
        <v>6</v>
      </c>
      <c r="H51" s="63"/>
      <c r="I51" s="59"/>
      <c r="J51" s="60"/>
      <c r="K51" s="63"/>
      <c r="L51" s="63">
        <v>6</v>
      </c>
      <c r="M51" s="63"/>
      <c r="N51" s="63"/>
      <c r="O51" s="85"/>
      <c r="P51" s="85"/>
      <c r="Q51" s="63"/>
      <c r="R51" s="63"/>
      <c r="S51" s="40"/>
      <c r="T51" s="39"/>
    </row>
    <row r="52" spans="1:20" s="12" customFormat="1" ht="55.5" customHeight="1" thickBot="1">
      <c r="A52" s="54" t="s">
        <v>42</v>
      </c>
      <c r="B52" s="102" t="s">
        <v>57</v>
      </c>
      <c r="C52" s="103"/>
      <c r="D52" s="50" t="s">
        <v>51</v>
      </c>
      <c r="E52" s="51">
        <f>SUM(E53:E55)</f>
        <v>129</v>
      </c>
      <c r="F52" s="51">
        <f aca="true" t="shared" si="16" ref="F52:R52">SUM(F53:F55)</f>
        <v>322</v>
      </c>
      <c r="G52" s="51">
        <f t="shared" si="16"/>
        <v>346</v>
      </c>
      <c r="H52" s="51">
        <f t="shared" si="16"/>
        <v>2</v>
      </c>
      <c r="I52" s="51">
        <f t="shared" si="16"/>
        <v>322</v>
      </c>
      <c r="J52" s="51">
        <f t="shared" si="16"/>
        <v>104</v>
      </c>
      <c r="K52" s="51">
        <f t="shared" si="16"/>
        <v>218</v>
      </c>
      <c r="L52" s="51">
        <f t="shared" si="16"/>
        <v>22</v>
      </c>
      <c r="M52" s="51">
        <f t="shared" si="16"/>
        <v>0</v>
      </c>
      <c r="N52" s="51">
        <f t="shared" si="16"/>
        <v>0</v>
      </c>
      <c r="O52" s="83">
        <f t="shared" si="16"/>
        <v>72</v>
      </c>
      <c r="P52" s="83">
        <f t="shared" si="16"/>
        <v>62</v>
      </c>
      <c r="Q52" s="51">
        <f t="shared" si="16"/>
        <v>115</v>
      </c>
      <c r="R52" s="51">
        <f t="shared" si="16"/>
        <v>73</v>
      </c>
      <c r="S52" s="40">
        <f t="shared" si="7"/>
        <v>322</v>
      </c>
      <c r="T52" s="39">
        <f t="shared" si="8"/>
        <v>0</v>
      </c>
    </row>
    <row r="53" spans="1:20" s="12" customFormat="1" ht="19.5" customHeight="1" thickBot="1">
      <c r="A53" s="54" t="s">
        <v>43</v>
      </c>
      <c r="B53" s="94" t="s">
        <v>64</v>
      </c>
      <c r="C53" s="95"/>
      <c r="D53" s="63" t="s">
        <v>51</v>
      </c>
      <c r="E53" s="57">
        <f>ROUND(I53*0.4,0)</f>
        <v>29</v>
      </c>
      <c r="F53" s="57">
        <f>I53</f>
        <v>72</v>
      </c>
      <c r="G53" s="58">
        <f>H53+I53+L53</f>
        <v>78</v>
      </c>
      <c r="H53" s="41"/>
      <c r="I53" s="59">
        <f>J53+K53</f>
        <v>72</v>
      </c>
      <c r="J53" s="42">
        <v>40</v>
      </c>
      <c r="K53" s="41">
        <v>32</v>
      </c>
      <c r="L53" s="41">
        <v>6</v>
      </c>
      <c r="M53" s="63"/>
      <c r="N53" s="63"/>
      <c r="O53" s="85">
        <v>72</v>
      </c>
      <c r="P53" s="84"/>
      <c r="Q53" s="41"/>
      <c r="R53" s="41"/>
      <c r="S53" s="40">
        <f t="shared" si="7"/>
        <v>72</v>
      </c>
      <c r="T53" s="39">
        <f t="shared" si="8"/>
        <v>0</v>
      </c>
    </row>
    <row r="54" spans="1:20" s="12" customFormat="1" ht="16.5" thickBot="1">
      <c r="A54" s="54" t="s">
        <v>62</v>
      </c>
      <c r="B54" s="94" t="s">
        <v>63</v>
      </c>
      <c r="C54" s="95"/>
      <c r="D54" s="63" t="s">
        <v>51</v>
      </c>
      <c r="E54" s="57">
        <f>ROUND(I54*0.4,0)</f>
        <v>48</v>
      </c>
      <c r="F54" s="57">
        <f>I54</f>
        <v>120</v>
      </c>
      <c r="G54" s="58">
        <f>H54+I54+L54</f>
        <v>128</v>
      </c>
      <c r="H54" s="41">
        <v>2</v>
      </c>
      <c r="I54" s="59">
        <f>J54+K54</f>
        <v>120</v>
      </c>
      <c r="J54" s="42">
        <v>64</v>
      </c>
      <c r="K54" s="41">
        <v>56</v>
      </c>
      <c r="L54" s="41">
        <v>6</v>
      </c>
      <c r="M54" s="63"/>
      <c r="N54" s="63"/>
      <c r="O54" s="85"/>
      <c r="P54" s="84">
        <v>62</v>
      </c>
      <c r="Q54" s="41">
        <v>58</v>
      </c>
      <c r="R54" s="41"/>
      <c r="S54" s="40">
        <f t="shared" si="7"/>
        <v>120</v>
      </c>
      <c r="T54" s="39">
        <f t="shared" si="8"/>
        <v>0</v>
      </c>
    </row>
    <row r="55" spans="1:20" s="12" customFormat="1" ht="16.5" thickBot="1">
      <c r="A55" s="54" t="s">
        <v>44</v>
      </c>
      <c r="B55" s="94" t="s">
        <v>68</v>
      </c>
      <c r="C55" s="95"/>
      <c r="D55" s="63" t="s">
        <v>50</v>
      </c>
      <c r="E55" s="57">
        <f>ROUND(I55*0.4,0)</f>
        <v>52</v>
      </c>
      <c r="F55" s="57">
        <f>I55</f>
        <v>130</v>
      </c>
      <c r="G55" s="58">
        <f>H55+I55+L55</f>
        <v>140</v>
      </c>
      <c r="H55" s="41"/>
      <c r="I55" s="59">
        <v>130</v>
      </c>
      <c r="J55" s="42"/>
      <c r="K55" s="41">
        <v>130</v>
      </c>
      <c r="L55" s="41">
        <v>10</v>
      </c>
      <c r="M55" s="63"/>
      <c r="N55" s="63"/>
      <c r="O55" s="85"/>
      <c r="P55" s="84"/>
      <c r="Q55" s="41">
        <v>57</v>
      </c>
      <c r="R55" s="41">
        <v>73</v>
      </c>
      <c r="S55" s="40">
        <f t="shared" si="7"/>
        <v>130</v>
      </c>
      <c r="T55" s="39">
        <f t="shared" si="8"/>
        <v>0</v>
      </c>
    </row>
    <row r="56" spans="1:20" s="12" customFormat="1" ht="19.5" customHeight="1" thickBot="1">
      <c r="A56" s="54" t="s">
        <v>42</v>
      </c>
      <c r="B56" s="94" t="s">
        <v>95</v>
      </c>
      <c r="C56" s="95"/>
      <c r="D56" s="63" t="s">
        <v>51</v>
      </c>
      <c r="E56" s="57"/>
      <c r="F56" s="57"/>
      <c r="G56" s="58">
        <v>6</v>
      </c>
      <c r="H56" s="41"/>
      <c r="I56" s="59"/>
      <c r="J56" s="42"/>
      <c r="K56" s="41"/>
      <c r="L56" s="41">
        <v>6</v>
      </c>
      <c r="M56" s="63"/>
      <c r="N56" s="63"/>
      <c r="O56" s="85"/>
      <c r="P56" s="84"/>
      <c r="Q56" s="41"/>
      <c r="R56" s="41"/>
      <c r="S56" s="40"/>
      <c r="T56" s="39"/>
    </row>
    <row r="57" spans="1:20" s="12" customFormat="1" ht="54.75" customHeight="1" thickBot="1">
      <c r="A57" s="54" t="s">
        <v>45</v>
      </c>
      <c r="B57" s="102" t="s">
        <v>58</v>
      </c>
      <c r="C57" s="103"/>
      <c r="D57" s="50" t="s">
        <v>51</v>
      </c>
      <c r="E57" s="51">
        <f>SUM(E58:E61)</f>
        <v>341</v>
      </c>
      <c r="F57" s="51">
        <f aca="true" t="shared" si="17" ref="F57:R57">SUM(F58:F61)</f>
        <v>854</v>
      </c>
      <c r="G57" s="51">
        <f t="shared" si="17"/>
        <v>862</v>
      </c>
      <c r="H57" s="51">
        <f t="shared" si="17"/>
        <v>2</v>
      </c>
      <c r="I57" s="51">
        <f t="shared" si="17"/>
        <v>854</v>
      </c>
      <c r="J57" s="51">
        <f t="shared" si="17"/>
        <v>81</v>
      </c>
      <c r="K57" s="51">
        <f t="shared" si="17"/>
        <v>759</v>
      </c>
      <c r="L57" s="51">
        <f t="shared" si="17"/>
        <v>6</v>
      </c>
      <c r="M57" s="51">
        <f t="shared" si="17"/>
        <v>174</v>
      </c>
      <c r="N57" s="51">
        <f t="shared" si="17"/>
        <v>0</v>
      </c>
      <c r="O57" s="83">
        <f t="shared" si="17"/>
        <v>0</v>
      </c>
      <c r="P57" s="83">
        <f t="shared" si="17"/>
        <v>221</v>
      </c>
      <c r="Q57" s="51">
        <f t="shared" si="17"/>
        <v>116</v>
      </c>
      <c r="R57" s="51">
        <f t="shared" si="17"/>
        <v>415</v>
      </c>
      <c r="S57" s="40">
        <f t="shared" si="7"/>
        <v>926</v>
      </c>
      <c r="T57" s="39">
        <f t="shared" si="8"/>
        <v>-72</v>
      </c>
    </row>
    <row r="58" spans="1:20" s="12" customFormat="1" ht="19.5" customHeight="1" thickBot="1">
      <c r="A58" s="54" t="s">
        <v>46</v>
      </c>
      <c r="B58" s="94" t="s">
        <v>65</v>
      </c>
      <c r="C58" s="95"/>
      <c r="D58" s="63" t="s">
        <v>50</v>
      </c>
      <c r="E58" s="57">
        <f>ROUND(I58*0.4,0)</f>
        <v>26</v>
      </c>
      <c r="F58" s="57">
        <f>I58</f>
        <v>66</v>
      </c>
      <c r="G58" s="58">
        <f>H58+I58+L58</f>
        <v>66</v>
      </c>
      <c r="H58" s="41"/>
      <c r="I58" s="59">
        <f>J58+K58</f>
        <v>66</v>
      </c>
      <c r="J58" s="42">
        <v>36</v>
      </c>
      <c r="K58" s="41">
        <v>30</v>
      </c>
      <c r="L58" s="41"/>
      <c r="M58" s="48">
        <v>66</v>
      </c>
      <c r="N58" s="41"/>
      <c r="O58" s="84"/>
      <c r="P58" s="84"/>
      <c r="Q58" s="49"/>
      <c r="R58" s="41"/>
      <c r="S58" s="40">
        <f t="shared" si="7"/>
        <v>66</v>
      </c>
      <c r="T58" s="39">
        <f t="shared" si="8"/>
        <v>0</v>
      </c>
    </row>
    <row r="59" spans="1:20" s="12" customFormat="1" ht="19.5" customHeight="1" thickBot="1">
      <c r="A59" s="54" t="s">
        <v>47</v>
      </c>
      <c r="B59" s="94" t="s">
        <v>66</v>
      </c>
      <c r="C59" s="95"/>
      <c r="D59" s="63" t="s">
        <v>51</v>
      </c>
      <c r="E59" s="57">
        <f>ROUND(I59*0.4,0)</f>
        <v>36</v>
      </c>
      <c r="F59" s="57">
        <f>I59</f>
        <v>90</v>
      </c>
      <c r="G59" s="58">
        <f>H59+I59+L59</f>
        <v>98</v>
      </c>
      <c r="H59" s="41">
        <v>2</v>
      </c>
      <c r="I59" s="59">
        <f>J59+K59</f>
        <v>90</v>
      </c>
      <c r="J59" s="42">
        <v>45</v>
      </c>
      <c r="K59" s="41">
        <v>45</v>
      </c>
      <c r="L59" s="41">
        <v>6</v>
      </c>
      <c r="M59" s="48"/>
      <c r="N59" s="41"/>
      <c r="O59" s="84"/>
      <c r="P59" s="84">
        <v>36</v>
      </c>
      <c r="Q59" s="49">
        <v>54</v>
      </c>
      <c r="R59" s="41">
        <v>72</v>
      </c>
      <c r="S59" s="40">
        <f t="shared" si="7"/>
        <v>162</v>
      </c>
      <c r="T59" s="39">
        <f t="shared" si="8"/>
        <v>-72</v>
      </c>
    </row>
    <row r="60" spans="1:20" s="12" customFormat="1" ht="19.5" customHeight="1" thickBot="1">
      <c r="A60" s="54" t="s">
        <v>48</v>
      </c>
      <c r="B60" s="94" t="s">
        <v>28</v>
      </c>
      <c r="C60" s="95"/>
      <c r="D60" s="63" t="s">
        <v>50</v>
      </c>
      <c r="E60" s="57">
        <f>ROUND(I60*0.4,0)</f>
        <v>193</v>
      </c>
      <c r="F60" s="57">
        <f>I60</f>
        <v>482</v>
      </c>
      <c r="G60" s="58">
        <f>H60+I60+L60</f>
        <v>482</v>
      </c>
      <c r="H60" s="63"/>
      <c r="I60" s="59">
        <v>482</v>
      </c>
      <c r="J60" s="60"/>
      <c r="K60" s="63">
        <v>468</v>
      </c>
      <c r="L60" s="63"/>
      <c r="M60" s="48">
        <v>108</v>
      </c>
      <c r="N60" s="41"/>
      <c r="O60" s="84"/>
      <c r="P60" s="84">
        <v>185</v>
      </c>
      <c r="Q60" s="49">
        <v>62</v>
      </c>
      <c r="R60" s="41">
        <v>127</v>
      </c>
      <c r="S60" s="40">
        <f t="shared" si="7"/>
        <v>482</v>
      </c>
      <c r="T60" s="39">
        <f t="shared" si="8"/>
        <v>0</v>
      </c>
    </row>
    <row r="61" spans="1:20" s="12" customFormat="1" ht="19.5" customHeight="1" thickBot="1">
      <c r="A61" s="54" t="s">
        <v>49</v>
      </c>
      <c r="B61" s="94" t="s">
        <v>29</v>
      </c>
      <c r="C61" s="95"/>
      <c r="D61" s="63" t="s">
        <v>50</v>
      </c>
      <c r="E61" s="57">
        <f>ROUND(I61*0.4,0)</f>
        <v>86</v>
      </c>
      <c r="F61" s="57">
        <f>I61</f>
        <v>216</v>
      </c>
      <c r="G61" s="58">
        <f>H61+I61+L61</f>
        <v>216</v>
      </c>
      <c r="H61" s="63"/>
      <c r="I61" s="59">
        <f>J61+K61</f>
        <v>216</v>
      </c>
      <c r="J61" s="60"/>
      <c r="K61" s="63">
        <v>216</v>
      </c>
      <c r="L61" s="63"/>
      <c r="M61" s="48"/>
      <c r="N61" s="41"/>
      <c r="O61" s="84"/>
      <c r="P61" s="84"/>
      <c r="Q61" s="41"/>
      <c r="R61" s="41">
        <v>216</v>
      </c>
      <c r="S61" s="40">
        <f t="shared" si="7"/>
        <v>216</v>
      </c>
      <c r="T61" s="39">
        <f t="shared" si="8"/>
        <v>0</v>
      </c>
    </row>
    <row r="62" spans="1:20" s="43" customFormat="1" ht="19.5" customHeight="1" thickBot="1">
      <c r="A62" s="54" t="s">
        <v>45</v>
      </c>
      <c r="B62" s="96" t="s">
        <v>95</v>
      </c>
      <c r="C62" s="97"/>
      <c r="D62" s="64" t="s">
        <v>51</v>
      </c>
      <c r="E62" s="64">
        <f>ROUND(I62*0.4,0)</f>
        <v>0</v>
      </c>
      <c r="F62" s="64">
        <f>I62</f>
        <v>0</v>
      </c>
      <c r="G62" s="64">
        <f>H62+I62+L62</f>
        <v>6</v>
      </c>
      <c r="H62" s="64"/>
      <c r="I62" s="65"/>
      <c r="J62" s="64"/>
      <c r="K62" s="64"/>
      <c r="L62" s="64">
        <v>6</v>
      </c>
      <c r="M62" s="64"/>
      <c r="N62" s="64"/>
      <c r="O62" s="85"/>
      <c r="P62" s="85"/>
      <c r="Q62" s="64"/>
      <c r="R62" s="64"/>
      <c r="S62" s="40">
        <f t="shared" si="7"/>
        <v>0</v>
      </c>
      <c r="T62" s="39">
        <f t="shared" si="8"/>
        <v>0</v>
      </c>
    </row>
    <row r="63" spans="1:20" s="43" customFormat="1" ht="19.5" customHeight="1" thickBot="1">
      <c r="A63" s="52" t="s">
        <v>54</v>
      </c>
      <c r="B63" s="98" t="s">
        <v>96</v>
      </c>
      <c r="C63" s="99"/>
      <c r="D63" s="64"/>
      <c r="E63" s="64"/>
      <c r="F63" s="64"/>
      <c r="G63" s="64">
        <v>72</v>
      </c>
      <c r="H63" s="64"/>
      <c r="I63" s="65">
        <v>72</v>
      </c>
      <c r="J63" s="64"/>
      <c r="K63" s="64"/>
      <c r="L63" s="64"/>
      <c r="M63" s="64"/>
      <c r="N63" s="64"/>
      <c r="O63" s="85"/>
      <c r="P63" s="85"/>
      <c r="Q63" s="64"/>
      <c r="R63" s="64">
        <v>72</v>
      </c>
      <c r="S63" s="40"/>
      <c r="T63" s="39"/>
    </row>
    <row r="64" spans="1:20" s="43" customFormat="1" ht="16.5" thickBot="1">
      <c r="A64" s="54"/>
      <c r="B64" s="100"/>
      <c r="C64" s="101"/>
      <c r="D64" s="53"/>
      <c r="E64" s="53">
        <f aca="true" t="shared" si="18" ref="E64:R64">E18+E45</f>
        <v>1484</v>
      </c>
      <c r="F64" s="53">
        <f t="shared" si="18"/>
        <v>3700</v>
      </c>
      <c r="G64" s="53">
        <f t="shared" si="18"/>
        <v>4794</v>
      </c>
      <c r="H64" s="53">
        <f t="shared" si="18"/>
        <v>1080</v>
      </c>
      <c r="I64" s="53">
        <f t="shared" si="18"/>
        <v>3700</v>
      </c>
      <c r="J64" s="53">
        <f t="shared" si="18"/>
        <v>1360</v>
      </c>
      <c r="K64" s="53">
        <f t="shared" si="18"/>
        <v>2326</v>
      </c>
      <c r="L64" s="53">
        <f t="shared" si="18"/>
        <v>86</v>
      </c>
      <c r="M64" s="53">
        <f t="shared" si="18"/>
        <v>612</v>
      </c>
      <c r="N64" s="53">
        <f t="shared" si="18"/>
        <v>652</v>
      </c>
      <c r="O64" s="53">
        <f t="shared" si="18"/>
        <v>576</v>
      </c>
      <c r="P64" s="53">
        <f t="shared" si="18"/>
        <v>828</v>
      </c>
      <c r="Q64" s="53">
        <f t="shared" si="18"/>
        <v>502</v>
      </c>
      <c r="R64" s="53">
        <f t="shared" si="18"/>
        <v>602</v>
      </c>
      <c r="S64" s="40">
        <f t="shared" si="7"/>
        <v>3772</v>
      </c>
      <c r="T64" s="39">
        <f t="shared" si="8"/>
        <v>-72</v>
      </c>
    </row>
    <row r="65" spans="1:20" s="12" customFormat="1" ht="16.5" thickBot="1">
      <c r="A65" s="54"/>
      <c r="B65" s="90" t="s">
        <v>27</v>
      </c>
      <c r="C65" s="91"/>
      <c r="D65" s="66"/>
      <c r="E65" s="66">
        <f>E18+E33+E45</f>
        <v>1645</v>
      </c>
      <c r="F65" s="66">
        <f>F18+F33+F45</f>
        <v>4104</v>
      </c>
      <c r="G65" s="66">
        <f>G18+G33+G45+G51+G56+G62+G63</f>
        <v>5316</v>
      </c>
      <c r="H65" s="66">
        <f aca="true" t="shared" si="19" ref="H65:R65">H18+H33+H45</f>
        <v>1092</v>
      </c>
      <c r="I65" s="66">
        <f t="shared" si="19"/>
        <v>4104</v>
      </c>
      <c r="J65" s="66">
        <f t="shared" si="19"/>
        <v>1527</v>
      </c>
      <c r="K65" s="66">
        <f t="shared" si="19"/>
        <v>2565</v>
      </c>
      <c r="L65" s="66">
        <f t="shared" si="19"/>
        <v>102</v>
      </c>
      <c r="M65" s="66">
        <f t="shared" si="19"/>
        <v>612</v>
      </c>
      <c r="N65" s="66">
        <f t="shared" si="19"/>
        <v>828</v>
      </c>
      <c r="O65" s="66">
        <f t="shared" si="19"/>
        <v>612</v>
      </c>
      <c r="P65" s="66">
        <f t="shared" si="19"/>
        <v>828</v>
      </c>
      <c r="Q65" s="66">
        <f t="shared" si="19"/>
        <v>576</v>
      </c>
      <c r="R65" s="66">
        <f t="shared" si="19"/>
        <v>720</v>
      </c>
      <c r="S65" s="40">
        <f t="shared" si="7"/>
        <v>4176</v>
      </c>
      <c r="T65" s="39">
        <f t="shared" si="8"/>
        <v>-72</v>
      </c>
    </row>
    <row r="66" spans="1:20" s="12" customFormat="1" ht="17.25" customHeight="1" thickBot="1">
      <c r="A66" s="145" t="s">
        <v>97</v>
      </c>
      <c r="B66" s="146"/>
      <c r="C66" s="146"/>
      <c r="D66" s="146"/>
      <c r="E66" s="146"/>
      <c r="F66" s="146"/>
      <c r="G66" s="146"/>
      <c r="H66" s="147"/>
      <c r="I66" s="154" t="s">
        <v>4</v>
      </c>
      <c r="J66" s="125" t="s">
        <v>98</v>
      </c>
      <c r="K66" s="117"/>
      <c r="L66" s="118"/>
      <c r="M66" s="56">
        <v>11</v>
      </c>
      <c r="N66" s="56">
        <v>16</v>
      </c>
      <c r="O66" s="60">
        <v>13</v>
      </c>
      <c r="P66" s="60">
        <v>11</v>
      </c>
      <c r="Q66" s="56">
        <v>10</v>
      </c>
      <c r="R66" s="56">
        <v>8</v>
      </c>
      <c r="S66" s="45"/>
      <c r="T66" s="27"/>
    </row>
    <row r="67" spans="1:20" s="12" customFormat="1" ht="16.5" thickBot="1">
      <c r="A67" s="148"/>
      <c r="B67" s="149"/>
      <c r="C67" s="149"/>
      <c r="D67" s="149"/>
      <c r="E67" s="149"/>
      <c r="F67" s="149"/>
      <c r="G67" s="149"/>
      <c r="H67" s="150"/>
      <c r="I67" s="154"/>
      <c r="J67" s="116" t="s">
        <v>28</v>
      </c>
      <c r="K67" s="117"/>
      <c r="L67" s="118"/>
      <c r="M67" s="56">
        <v>108</v>
      </c>
      <c r="N67" s="56">
        <v>36</v>
      </c>
      <c r="O67" s="60">
        <v>46</v>
      </c>
      <c r="P67" s="60">
        <v>257</v>
      </c>
      <c r="Q67" s="56">
        <v>119</v>
      </c>
      <c r="R67" s="56">
        <v>200</v>
      </c>
      <c r="S67" s="45"/>
      <c r="T67" s="27"/>
    </row>
    <row r="68" spans="1:20" s="12" customFormat="1" ht="16.5" thickBot="1">
      <c r="A68" s="148"/>
      <c r="B68" s="149"/>
      <c r="C68" s="149"/>
      <c r="D68" s="149"/>
      <c r="E68" s="149"/>
      <c r="F68" s="149"/>
      <c r="G68" s="149"/>
      <c r="H68" s="150"/>
      <c r="I68" s="154"/>
      <c r="J68" s="116" t="s">
        <v>29</v>
      </c>
      <c r="K68" s="117"/>
      <c r="L68" s="118"/>
      <c r="M68" s="56">
        <v>0</v>
      </c>
      <c r="N68" s="56">
        <v>0</v>
      </c>
      <c r="O68" s="60">
        <v>0</v>
      </c>
      <c r="P68" s="60">
        <v>108</v>
      </c>
      <c r="Q68" s="56">
        <v>0</v>
      </c>
      <c r="R68" s="56">
        <v>216</v>
      </c>
      <c r="S68" s="45"/>
      <c r="T68" s="27"/>
    </row>
    <row r="69" spans="1:20" s="12" customFormat="1" ht="16.5" thickBot="1">
      <c r="A69" s="148"/>
      <c r="B69" s="149"/>
      <c r="C69" s="149"/>
      <c r="D69" s="149"/>
      <c r="E69" s="149"/>
      <c r="F69" s="149"/>
      <c r="G69" s="149"/>
      <c r="H69" s="150"/>
      <c r="I69" s="154"/>
      <c r="J69" s="116" t="s">
        <v>31</v>
      </c>
      <c r="K69" s="117"/>
      <c r="L69" s="118"/>
      <c r="M69" s="56">
        <v>0</v>
      </c>
      <c r="N69" s="56">
        <v>2</v>
      </c>
      <c r="O69" s="60">
        <v>0</v>
      </c>
      <c r="P69" s="60">
        <v>4</v>
      </c>
      <c r="Q69" s="56">
        <v>3</v>
      </c>
      <c r="R69" s="56">
        <v>5</v>
      </c>
      <c r="S69" s="45"/>
      <c r="T69" s="27"/>
    </row>
    <row r="70" spans="1:20" s="12" customFormat="1" ht="16.5" thickBot="1">
      <c r="A70" s="148"/>
      <c r="B70" s="149"/>
      <c r="C70" s="149"/>
      <c r="D70" s="149"/>
      <c r="E70" s="149"/>
      <c r="F70" s="149"/>
      <c r="G70" s="149"/>
      <c r="H70" s="150"/>
      <c r="I70" s="154"/>
      <c r="J70" s="116" t="s">
        <v>32</v>
      </c>
      <c r="K70" s="117"/>
      <c r="L70" s="118"/>
      <c r="M70" s="56">
        <v>1</v>
      </c>
      <c r="N70" s="56">
        <v>4</v>
      </c>
      <c r="O70" s="60">
        <v>3</v>
      </c>
      <c r="P70" s="60">
        <v>3</v>
      </c>
      <c r="Q70" s="56">
        <v>2</v>
      </c>
      <c r="R70" s="56">
        <v>9</v>
      </c>
      <c r="S70" s="45"/>
      <c r="T70" s="27"/>
    </row>
    <row r="71" spans="1:20" s="12" customFormat="1" ht="16.5" thickBot="1">
      <c r="A71" s="151"/>
      <c r="B71" s="152"/>
      <c r="C71" s="152"/>
      <c r="D71" s="152"/>
      <c r="E71" s="152"/>
      <c r="F71" s="152"/>
      <c r="G71" s="152"/>
      <c r="H71" s="153"/>
      <c r="I71" s="154"/>
      <c r="J71" s="116" t="s">
        <v>33</v>
      </c>
      <c r="K71" s="117"/>
      <c r="L71" s="118"/>
      <c r="M71" s="56">
        <v>2</v>
      </c>
      <c r="N71" s="56">
        <v>2</v>
      </c>
      <c r="O71" s="60">
        <v>2</v>
      </c>
      <c r="P71" s="60">
        <v>1</v>
      </c>
      <c r="Q71" s="56">
        <v>0</v>
      </c>
      <c r="R71" s="56">
        <v>0</v>
      </c>
      <c r="S71" s="45"/>
      <c r="T71" s="27"/>
    </row>
    <row r="72" spans="3:20" ht="17.25" customHeight="1">
      <c r="C72" s="23" t="s">
        <v>101</v>
      </c>
      <c r="I72" s="44"/>
      <c r="J72" s="46"/>
      <c r="K72" s="87" t="s">
        <v>139</v>
      </c>
      <c r="L72" s="88"/>
      <c r="M72" s="88"/>
      <c r="N72" s="44"/>
      <c r="O72" s="44"/>
      <c r="P72" s="44"/>
      <c r="Q72" s="44"/>
      <c r="R72" s="44"/>
      <c r="S72" s="45"/>
      <c r="T72" s="27"/>
    </row>
    <row r="73" spans="13:20" ht="16.5" customHeight="1">
      <c r="M73" s="44"/>
      <c r="N73" s="44"/>
      <c r="O73" s="44"/>
      <c r="P73" s="44"/>
      <c r="Q73" s="44"/>
      <c r="R73" s="44"/>
      <c r="S73" s="45"/>
      <c r="T73" s="27"/>
    </row>
    <row r="74" spans="3:20" ht="15.75">
      <c r="C74" s="23" t="s">
        <v>102</v>
      </c>
      <c r="K74" s="89" t="s">
        <v>140</v>
      </c>
      <c r="L74" s="89"/>
      <c r="M74" s="89"/>
      <c r="N74" s="71"/>
      <c r="O74" s="71"/>
      <c r="S74" s="45"/>
      <c r="T74" s="27"/>
    </row>
    <row r="75" spans="19:20" ht="15.75">
      <c r="S75" s="45"/>
      <c r="T75" s="27"/>
    </row>
    <row r="76" spans="3:20" ht="15.75">
      <c r="C76" s="23" t="s">
        <v>55</v>
      </c>
      <c r="S76" s="45"/>
      <c r="T76" s="27"/>
    </row>
    <row r="77" spans="11:20" ht="15.75">
      <c r="K77" s="144"/>
      <c r="L77" s="144"/>
      <c r="M77" s="144"/>
      <c r="N77" s="144"/>
      <c r="O77" s="144"/>
      <c r="S77" s="45"/>
      <c r="T77" s="27"/>
    </row>
    <row r="78" spans="19:20" ht="15.75">
      <c r="S78" s="45"/>
      <c r="T78" s="27"/>
    </row>
    <row r="79" spans="19:20" ht="15.75">
      <c r="S79" s="45"/>
      <c r="T79" s="27"/>
    </row>
    <row r="80" spans="19:20" ht="15.75">
      <c r="S80" s="45"/>
      <c r="T80" s="27"/>
    </row>
    <row r="81" spans="19:20" ht="15.75">
      <c r="S81" s="45"/>
      <c r="T81" s="27"/>
    </row>
    <row r="82" spans="19:20" ht="15.75">
      <c r="S82" s="45"/>
      <c r="T82" s="27"/>
    </row>
    <row r="83" spans="19:20" ht="15.75">
      <c r="S83" s="45"/>
      <c r="T83" s="27"/>
    </row>
    <row r="84" spans="19:20" ht="15.75">
      <c r="S84" s="45"/>
      <c r="T84" s="27"/>
    </row>
    <row r="85" spans="19:20" ht="15.75">
      <c r="S85" s="45"/>
      <c r="T85" s="27"/>
    </row>
    <row r="86" spans="19:20" ht="15.75">
      <c r="S86" s="45"/>
      <c r="T86" s="27"/>
    </row>
    <row r="87" spans="19:20" ht="15.75">
      <c r="S87" s="45"/>
      <c r="T87" s="27"/>
    </row>
    <row r="88" spans="19:20" ht="15.75">
      <c r="S88" s="45"/>
      <c r="T88" s="27"/>
    </row>
    <row r="89" spans="19:20" ht="15.75">
      <c r="S89" s="45"/>
      <c r="T89" s="27"/>
    </row>
    <row r="90" spans="19:20" ht="15.75">
      <c r="S90" s="45"/>
      <c r="T90" s="27"/>
    </row>
    <row r="91" spans="19:20" ht="15.75">
      <c r="S91" s="45"/>
      <c r="T91" s="27"/>
    </row>
    <row r="92" spans="19:20" ht="15.75">
      <c r="S92" s="45"/>
      <c r="T92" s="27"/>
    </row>
    <row r="93" spans="19:20" ht="15.75">
      <c r="S93" s="45"/>
      <c r="T93" s="27"/>
    </row>
    <row r="94" spans="19:20" ht="15.75">
      <c r="S94" s="45"/>
      <c r="T94" s="27"/>
    </row>
    <row r="95" spans="19:20" ht="15.75">
      <c r="S95" s="45"/>
      <c r="T95" s="27"/>
    </row>
    <row r="96" spans="19:20" ht="15.75">
      <c r="S96" s="45"/>
      <c r="T96" s="27"/>
    </row>
    <row r="97" spans="19:20" ht="15.75">
      <c r="S97" s="45"/>
      <c r="T97" s="27"/>
    </row>
    <row r="98" spans="19:20" ht="15.75">
      <c r="S98" s="45"/>
      <c r="T98" s="27"/>
    </row>
    <row r="99" spans="19:20" ht="15.75">
      <c r="S99" s="45"/>
      <c r="T99" s="27"/>
    </row>
    <row r="100" spans="19:20" ht="15.75">
      <c r="S100" s="45"/>
      <c r="T100" s="27"/>
    </row>
    <row r="101" spans="19:20" ht="15.75">
      <c r="S101" s="45"/>
      <c r="T101" s="27"/>
    </row>
    <row r="102" spans="19:20" ht="15.75">
      <c r="S102" s="45"/>
      <c r="T102" s="27"/>
    </row>
    <row r="103" spans="19:20" ht="15.75">
      <c r="S103" s="45"/>
      <c r="T103" s="27"/>
    </row>
    <row r="104" spans="19:20" ht="15.75">
      <c r="S104" s="45"/>
      <c r="T104" s="27"/>
    </row>
    <row r="105" spans="19:20" ht="15.75">
      <c r="S105" s="45"/>
      <c r="T105" s="27"/>
    </row>
    <row r="106" spans="19:20" ht="15.75">
      <c r="S106" s="45"/>
      <c r="T106" s="27"/>
    </row>
    <row r="107" spans="19:20" ht="15.75">
      <c r="S107" s="45"/>
      <c r="T107" s="27"/>
    </row>
    <row r="108" spans="19:20" ht="15.75">
      <c r="S108" s="45"/>
      <c r="T108" s="27"/>
    </row>
    <row r="109" spans="19:20" ht="15.75">
      <c r="S109" s="45"/>
      <c r="T109" s="27"/>
    </row>
    <row r="110" spans="19:20" ht="15.75">
      <c r="S110" s="45"/>
      <c r="T110" s="27"/>
    </row>
    <row r="111" spans="19:20" ht="15.75">
      <c r="S111" s="45"/>
      <c r="T111" s="27"/>
    </row>
    <row r="112" spans="19:20" ht="15.75">
      <c r="S112" s="45"/>
      <c r="T112" s="27"/>
    </row>
    <row r="113" spans="19:20" ht="15.75">
      <c r="S113" s="45"/>
      <c r="T113" s="27"/>
    </row>
    <row r="114" spans="19:20" ht="15.75">
      <c r="S114" s="45"/>
      <c r="T114" s="27"/>
    </row>
    <row r="115" spans="19:20" ht="15.75">
      <c r="S115" s="45"/>
      <c r="T115" s="27"/>
    </row>
    <row r="116" spans="19:20" ht="15.75">
      <c r="S116" s="45"/>
      <c r="T116" s="27"/>
    </row>
    <row r="117" spans="19:20" ht="15.75">
      <c r="S117" s="45"/>
      <c r="T117" s="27"/>
    </row>
    <row r="118" spans="19:20" ht="15.75">
      <c r="S118" s="45"/>
      <c r="T118" s="27"/>
    </row>
    <row r="119" spans="19:20" ht="15.75">
      <c r="S119" s="45"/>
      <c r="T119" s="27"/>
    </row>
    <row r="120" spans="19:20" ht="15.75">
      <c r="S120" s="45"/>
      <c r="T120" s="27"/>
    </row>
    <row r="121" spans="19:20" ht="15.75">
      <c r="S121" s="45"/>
      <c r="T121" s="27"/>
    </row>
    <row r="122" spans="19:20" ht="15.75">
      <c r="S122" s="45"/>
      <c r="T122" s="27"/>
    </row>
  </sheetData>
  <sheetProtection formatCells="0" formatColumns="0" formatRows="0" insertColumns="0" insertRows="0" insertHyperlinks="0" deleteColumns="0" deleteRows="0" sort="0" autoFilter="0" pivotTables="0"/>
  <mergeCells count="71">
    <mergeCell ref="K77:O77"/>
    <mergeCell ref="A66:H71"/>
    <mergeCell ref="I66:I71"/>
    <mergeCell ref="I14:I16"/>
    <mergeCell ref="H13:H16"/>
    <mergeCell ref="K14:K16"/>
    <mergeCell ref="D11:D16"/>
    <mergeCell ref="O13:P13"/>
    <mergeCell ref="G13:G16"/>
    <mergeCell ref="A11:A16"/>
    <mergeCell ref="E11:F12"/>
    <mergeCell ref="A7:D7"/>
    <mergeCell ref="A10:C10"/>
    <mergeCell ref="G11:K12"/>
    <mergeCell ref="B11:C15"/>
    <mergeCell ref="Q13:R13"/>
    <mergeCell ref="D10:R10"/>
    <mergeCell ref="M13:N13"/>
    <mergeCell ref="M11:R12"/>
    <mergeCell ref="L11:L16"/>
    <mergeCell ref="I13:K13"/>
    <mergeCell ref="J68:L68"/>
    <mergeCell ref="J69:L69"/>
    <mergeCell ref="J70:L70"/>
    <mergeCell ref="J71:L71"/>
    <mergeCell ref="E13:E16"/>
    <mergeCell ref="F13:F16"/>
    <mergeCell ref="J14:J16"/>
    <mergeCell ref="J66:L66"/>
    <mergeCell ref="J67:L67"/>
    <mergeCell ref="B40:C40"/>
    <mergeCell ref="B18:C18"/>
    <mergeCell ref="B33:C33"/>
    <mergeCell ref="B34:C34"/>
    <mergeCell ref="B35:C35"/>
    <mergeCell ref="B25:B27"/>
    <mergeCell ref="B28:B29"/>
    <mergeCell ref="B41:C41"/>
    <mergeCell ref="B32:C32"/>
    <mergeCell ref="B43:C43"/>
    <mergeCell ref="B44:C44"/>
    <mergeCell ref="B45:C45"/>
    <mergeCell ref="B46:C46"/>
    <mergeCell ref="B36:C36"/>
    <mergeCell ref="B37:C37"/>
    <mergeCell ref="B38:C38"/>
    <mergeCell ref="B39:C39"/>
    <mergeCell ref="B47:C47"/>
    <mergeCell ref="B48:C48"/>
    <mergeCell ref="B49:C49"/>
    <mergeCell ref="B50:C50"/>
    <mergeCell ref="B51:C51"/>
    <mergeCell ref="B52:C52"/>
    <mergeCell ref="B63:C63"/>
    <mergeCell ref="B64:C64"/>
    <mergeCell ref="B53:C53"/>
    <mergeCell ref="B54:C54"/>
    <mergeCell ref="B55:C55"/>
    <mergeCell ref="B56:C56"/>
    <mergeCell ref="B57:C57"/>
    <mergeCell ref="B58:C58"/>
    <mergeCell ref="K72:M72"/>
    <mergeCell ref="K74:M74"/>
    <mergeCell ref="B65:C65"/>
    <mergeCell ref="B19:B20"/>
    <mergeCell ref="B22:B23"/>
    <mergeCell ref="B30:B31"/>
    <mergeCell ref="B59:C59"/>
    <mergeCell ref="B60:C60"/>
    <mergeCell ref="B61:C61"/>
    <mergeCell ref="B62:C62"/>
  </mergeCells>
  <printOptions/>
  <pageMargins left="0.4724409448818898" right="0.2755905511811024" top="0.5905511811023623" bottom="0.5905511811023623" header="0.31496062992125984" footer="0.31496062992125984"/>
  <pageSetup fitToHeight="0" fitToWidth="1" horizontalDpi="600" verticalDpi="600" orientation="landscape" paperSize="9" scale="6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zoomScalePageLayoutView="0" workbookViewId="0" topLeftCell="A1">
      <selection activeCell="A5" sqref="A5:BB23"/>
    </sheetView>
  </sheetViews>
  <sheetFormatPr defaultColWidth="9.140625" defaultRowHeight="15"/>
  <sheetData>
    <row r="6" ht="11.25" customHeight="1"/>
    <row r="7" ht="45" customHeight="1"/>
    <row r="18" ht="15" customHeight="1"/>
    <row r="19" ht="1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7"/>
  <sheetViews>
    <sheetView zoomScalePageLayoutView="0" workbookViewId="0" topLeftCell="A1">
      <selection activeCell="F10" sqref="B10:M28"/>
    </sheetView>
  </sheetViews>
  <sheetFormatPr defaultColWidth="9.140625" defaultRowHeight="15"/>
  <sheetData>
    <row r="3" spans="2:13" ht="15.75">
      <c r="B3" s="163"/>
      <c r="C3" s="163"/>
      <c r="D3" s="163"/>
      <c r="E3" s="2"/>
      <c r="F3" s="1"/>
      <c r="G3" s="1"/>
      <c r="H3" s="1"/>
      <c r="I3" s="1"/>
      <c r="J3" s="1"/>
      <c r="K3" s="1"/>
      <c r="L3" s="1"/>
      <c r="M3" s="1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10" spans="7:8" ht="15.75">
      <c r="G10" s="3"/>
      <c r="H10" s="3"/>
    </row>
    <row r="11" spans="6:8" ht="15">
      <c r="F11" s="4"/>
      <c r="G11" s="4"/>
      <c r="H11" s="5"/>
    </row>
    <row r="12" spans="2:13" ht="1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2:13" ht="1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2:13" ht="1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2:13" ht="15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2:13" ht="1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spans="2:1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3" ht="15">
      <c r="B20" s="7"/>
      <c r="C20" s="7"/>
      <c r="D20" s="7"/>
      <c r="E20" s="7"/>
      <c r="F20" s="6"/>
      <c r="G20" s="6"/>
      <c r="H20" s="6"/>
      <c r="I20" s="6"/>
      <c r="J20" s="6"/>
      <c r="K20" s="6"/>
      <c r="L20" s="6"/>
      <c r="M20" s="6"/>
    </row>
    <row r="21" spans="2:13" ht="15">
      <c r="B21" s="7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</row>
    <row r="22" spans="2:13" ht="15"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ht="15">
      <c r="B26" s="6"/>
    </row>
    <row r="27" ht="15">
      <c r="B27" s="8"/>
    </row>
  </sheetData>
  <sheetProtection/>
  <mergeCells count="6">
    <mergeCell ref="B15:M15"/>
    <mergeCell ref="B16:M16"/>
    <mergeCell ref="B12:M12"/>
    <mergeCell ref="B13:M13"/>
    <mergeCell ref="B14:M14"/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2023-09-05T06:58:15Z</cp:lastPrinted>
  <dcterms:created xsi:type="dcterms:W3CDTF">2010-12-02T15:47:34Z</dcterms:created>
  <dcterms:modified xsi:type="dcterms:W3CDTF">2023-09-06T10:39:50Z</dcterms:modified>
  <cp:category/>
  <cp:version/>
  <cp:contentType/>
  <cp:contentStatus/>
</cp:coreProperties>
</file>