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-2024\На сайт\2022 год\"/>
    </mc:Choice>
  </mc:AlternateContent>
  <bookViews>
    <workbookView xWindow="120" yWindow="45" windowWidth="15135" windowHeight="5190" activeTab="2"/>
  </bookViews>
  <sheets>
    <sheet name="Титульный" sheetId="10" r:id="rId1"/>
    <sheet name=" " sheetId="11" r:id="rId2"/>
    <sheet name="НК" sheetId="12" r:id="rId3"/>
  </sheets>
  <definedNames>
    <definedName name="_xlnm.Print_Area" localSheetId="2">НК!$A$1:$AB$81</definedName>
  </definedNames>
  <calcPr calcId="152511"/>
</workbook>
</file>

<file path=xl/calcChain.xml><?xml version="1.0" encoding="utf-8"?>
<calcChain xmlns="http://schemas.openxmlformats.org/spreadsheetml/2006/main">
  <c r="Y74" i="12" l="1"/>
  <c r="W73" i="12"/>
  <c r="AB70" i="12"/>
  <c r="AB9" i="12" l="1"/>
  <c r="Z9" i="12"/>
  <c r="X9" i="12"/>
  <c r="V9" i="12"/>
  <c r="T9" i="12"/>
  <c r="S9" i="12"/>
  <c r="R9" i="12"/>
  <c r="Q9" i="12"/>
  <c r="P9" i="12"/>
  <c r="O9" i="12"/>
  <c r="N9" i="12"/>
  <c r="M9" i="12"/>
  <c r="L9" i="12"/>
  <c r="J9" i="12"/>
  <c r="B8" i="12"/>
  <c r="C8" i="12" s="1"/>
  <c r="AB74" i="12" l="1"/>
  <c r="AA74" i="12"/>
  <c r="Z74" i="12"/>
  <c r="X74" i="12"/>
  <c r="W74" i="12"/>
  <c r="V74" i="12"/>
  <c r="U74" i="12"/>
  <c r="T74" i="12"/>
  <c r="S74" i="12"/>
  <c r="R74" i="12"/>
  <c r="Q74" i="12"/>
  <c r="AB73" i="12"/>
  <c r="AA73" i="12"/>
  <c r="Z73" i="12"/>
  <c r="Y73" i="12"/>
  <c r="X73" i="12"/>
  <c r="V73" i="12"/>
  <c r="U73" i="12"/>
  <c r="T73" i="12"/>
  <c r="S73" i="12"/>
  <c r="R73" i="12"/>
  <c r="Q73" i="12"/>
  <c r="I69" i="12"/>
  <c r="AC61" i="12"/>
  <c r="K61" i="12"/>
  <c r="H61" i="12" s="1"/>
  <c r="AB59" i="12"/>
  <c r="AA59" i="12"/>
  <c r="AA48" i="12" s="1"/>
  <c r="Z59" i="12"/>
  <c r="Y59" i="12"/>
  <c r="Y48" i="12" s="1"/>
  <c r="X59" i="12"/>
  <c r="W59" i="12"/>
  <c r="W48" i="12" s="1"/>
  <c r="V59" i="12"/>
  <c r="U59" i="12"/>
  <c r="U48" i="12" s="1"/>
  <c r="T59" i="12"/>
  <c r="S59" i="12"/>
  <c r="R59" i="12"/>
  <c r="Q59" i="12"/>
  <c r="P59" i="12"/>
  <c r="O59" i="12"/>
  <c r="N59" i="12"/>
  <c r="M59" i="12"/>
  <c r="L59" i="12"/>
  <c r="J59" i="12"/>
  <c r="AC60" i="12"/>
  <c r="K60" i="12"/>
  <c r="H60" i="12" s="1"/>
  <c r="AC55" i="12"/>
  <c r="K55" i="12"/>
  <c r="G55" i="12" s="1"/>
  <c r="AC31" i="12"/>
  <c r="K31" i="12"/>
  <c r="I31" i="12" s="1"/>
  <c r="I61" i="12" l="1"/>
  <c r="AD31" i="12"/>
  <c r="G61" i="12"/>
  <c r="AD61" i="12"/>
  <c r="AD60" i="12"/>
  <c r="I60" i="12"/>
  <c r="G60" i="12"/>
  <c r="AD55" i="12"/>
  <c r="H55" i="12"/>
  <c r="I55" i="12"/>
  <c r="G31" i="12"/>
  <c r="H31" i="12"/>
  <c r="Q75" i="12"/>
  <c r="AC69" i="12"/>
  <c r="AD69" i="12" s="1"/>
  <c r="AC68" i="12"/>
  <c r="AD68" i="12" s="1"/>
  <c r="I68" i="12"/>
  <c r="H68" i="12"/>
  <c r="G68" i="12"/>
  <c r="AC67" i="12"/>
  <c r="K67" i="12"/>
  <c r="I67" i="12" s="1"/>
  <c r="AC66" i="12"/>
  <c r="K66" i="12"/>
  <c r="I66" i="12" s="1"/>
  <c r="I65" i="12" s="1"/>
  <c r="AB65" i="12"/>
  <c r="Z65" i="12"/>
  <c r="X65" i="12"/>
  <c r="V65" i="12"/>
  <c r="T65" i="12"/>
  <c r="S65" i="12"/>
  <c r="R65" i="12"/>
  <c r="Q65" i="12"/>
  <c r="P65" i="12"/>
  <c r="O65" i="12"/>
  <c r="N65" i="12"/>
  <c r="M65" i="12"/>
  <c r="L65" i="12"/>
  <c r="J65" i="12"/>
  <c r="AC64" i="12"/>
  <c r="AD64" i="12" s="1"/>
  <c r="I64" i="12"/>
  <c r="H64" i="12"/>
  <c r="G64" i="12"/>
  <c r="AC63" i="12"/>
  <c r="AD63" i="12" s="1"/>
  <c r="I63" i="12"/>
  <c r="H63" i="12"/>
  <c r="G63" i="12"/>
  <c r="AC62" i="12"/>
  <c r="K62" i="12"/>
  <c r="I62" i="12" s="1"/>
  <c r="AC58" i="12"/>
  <c r="AD58" i="12" s="1"/>
  <c r="I58" i="12"/>
  <c r="H58" i="12"/>
  <c r="G58" i="12"/>
  <c r="AC57" i="12"/>
  <c r="AD57" i="12" s="1"/>
  <c r="I57" i="12"/>
  <c r="H57" i="12"/>
  <c r="G57" i="12"/>
  <c r="AC56" i="12"/>
  <c r="K56" i="12"/>
  <c r="I56" i="12" s="1"/>
  <c r="AC54" i="12"/>
  <c r="K54" i="12"/>
  <c r="I54" i="12" s="1"/>
  <c r="AB53" i="12"/>
  <c r="Z53" i="12"/>
  <c r="X53" i="12"/>
  <c r="V53" i="12"/>
  <c r="T53" i="12"/>
  <c r="S53" i="12"/>
  <c r="R53" i="12"/>
  <c r="Q53" i="12"/>
  <c r="P53" i="12"/>
  <c r="O53" i="12"/>
  <c r="N53" i="12"/>
  <c r="M53" i="12"/>
  <c r="L53" i="12"/>
  <c r="J53" i="12"/>
  <c r="AC52" i="12"/>
  <c r="AD52" i="12" s="1"/>
  <c r="I52" i="12"/>
  <c r="H52" i="12"/>
  <c r="G52" i="12"/>
  <c r="AC51" i="12"/>
  <c r="AD51" i="12" s="1"/>
  <c r="I51" i="12"/>
  <c r="H51" i="12"/>
  <c r="G51" i="12"/>
  <c r="AC50" i="12"/>
  <c r="K50" i="12"/>
  <c r="I50" i="12" s="1"/>
  <c r="I49" i="12" s="1"/>
  <c r="AB49" i="12"/>
  <c r="AB48" i="12" s="1"/>
  <c r="Z49" i="12"/>
  <c r="Z48" i="12" s="1"/>
  <c r="X49" i="12"/>
  <c r="X48" i="12" s="1"/>
  <c r="V49" i="12"/>
  <c r="V48" i="12" s="1"/>
  <c r="T49" i="12"/>
  <c r="T48" i="12" s="1"/>
  <c r="S49" i="12"/>
  <c r="S48" i="12" s="1"/>
  <c r="R49" i="12"/>
  <c r="R48" i="12" s="1"/>
  <c r="Q49" i="12"/>
  <c r="Q48" i="12" s="1"/>
  <c r="P49" i="12"/>
  <c r="O49" i="12"/>
  <c r="O48" i="12" s="1"/>
  <c r="N49" i="12"/>
  <c r="N48" i="12" s="1"/>
  <c r="M49" i="12"/>
  <c r="M48" i="12" s="1"/>
  <c r="L49" i="12"/>
  <c r="L48" i="12" s="1"/>
  <c r="J49" i="12"/>
  <c r="J48" i="12" s="1"/>
  <c r="AC47" i="12"/>
  <c r="K47" i="12"/>
  <c r="I47" i="12" s="1"/>
  <c r="AC46" i="12"/>
  <c r="K46" i="12"/>
  <c r="I46" i="12" s="1"/>
  <c r="AC45" i="12"/>
  <c r="K45" i="12"/>
  <c r="I45" i="12" s="1"/>
  <c r="AC44" i="12"/>
  <c r="K44" i="12"/>
  <c r="I44" i="12" s="1"/>
  <c r="AC43" i="12"/>
  <c r="K43" i="12"/>
  <c r="H43" i="12" s="1"/>
  <c r="AC42" i="12"/>
  <c r="K42" i="12"/>
  <c r="H42" i="12" s="1"/>
  <c r="AC41" i="12"/>
  <c r="K41" i="12"/>
  <c r="H41" i="12" s="1"/>
  <c r="AC40" i="12"/>
  <c r="K40" i="12"/>
  <c r="I40" i="12" s="1"/>
  <c r="AC39" i="12"/>
  <c r="K39" i="12"/>
  <c r="H39" i="12" s="1"/>
  <c r="AC38" i="12"/>
  <c r="K38" i="12"/>
  <c r="I38" i="12" s="1"/>
  <c r="AC37" i="12"/>
  <c r="K37" i="12"/>
  <c r="H37" i="12" s="1"/>
  <c r="AC36" i="12"/>
  <c r="K36" i="12"/>
  <c r="I36" i="12" s="1"/>
  <c r="AC35" i="12"/>
  <c r="K35" i="12"/>
  <c r="H35" i="12" s="1"/>
  <c r="AB34" i="12"/>
  <c r="Z34" i="12"/>
  <c r="X34" i="12"/>
  <c r="V34" i="12"/>
  <c r="T34" i="12"/>
  <c r="S34" i="12"/>
  <c r="R34" i="12"/>
  <c r="Q34" i="12"/>
  <c r="P34" i="12"/>
  <c r="O34" i="12"/>
  <c r="N34" i="12"/>
  <c r="M34" i="12"/>
  <c r="L34" i="12"/>
  <c r="J34" i="12"/>
  <c r="AC32" i="12"/>
  <c r="K32" i="12"/>
  <c r="I32" i="12" s="1"/>
  <c r="AC30" i="12"/>
  <c r="K30" i="12"/>
  <c r="H30" i="12" s="1"/>
  <c r="AB29" i="12"/>
  <c r="AA29" i="12"/>
  <c r="Z29" i="12"/>
  <c r="Y29" i="12"/>
  <c r="X29" i="12"/>
  <c r="X70" i="12" s="1"/>
  <c r="W29" i="12"/>
  <c r="V29" i="12"/>
  <c r="U29" i="12"/>
  <c r="T29" i="12"/>
  <c r="S29" i="12"/>
  <c r="R29" i="12"/>
  <c r="Q29" i="12"/>
  <c r="P29" i="12"/>
  <c r="O29" i="12"/>
  <c r="N29" i="12"/>
  <c r="M29" i="12"/>
  <c r="L29" i="12"/>
  <c r="J29" i="12"/>
  <c r="AC28" i="12"/>
  <c r="K28" i="12"/>
  <c r="H28" i="12" s="1"/>
  <c r="AC27" i="12"/>
  <c r="K27" i="12"/>
  <c r="H27" i="12" s="1"/>
  <c r="AC26" i="12"/>
  <c r="K26" i="12"/>
  <c r="H26" i="12" s="1"/>
  <c r="AC25" i="12"/>
  <c r="K25" i="12"/>
  <c r="H25" i="12" s="1"/>
  <c r="AC24" i="12"/>
  <c r="K24" i="12"/>
  <c r="H24" i="12" s="1"/>
  <c r="AB23" i="12"/>
  <c r="Z23" i="12"/>
  <c r="X23" i="12"/>
  <c r="V23" i="12"/>
  <c r="T23" i="12"/>
  <c r="S23" i="12"/>
  <c r="R23" i="12"/>
  <c r="Q23" i="12"/>
  <c r="P23" i="12"/>
  <c r="O23" i="12"/>
  <c r="N23" i="12"/>
  <c r="M23" i="12"/>
  <c r="L23" i="12"/>
  <c r="J23" i="12"/>
  <c r="AC12" i="12"/>
  <c r="K12" i="12"/>
  <c r="I12" i="12" s="1"/>
  <c r="AC18" i="12"/>
  <c r="K18" i="12"/>
  <c r="H18" i="12" s="1"/>
  <c r="AC17" i="12"/>
  <c r="K17" i="12"/>
  <c r="I17" i="12" s="1"/>
  <c r="AC14" i="12"/>
  <c r="K14" i="12"/>
  <c r="H14" i="12" s="1"/>
  <c r="AC22" i="12"/>
  <c r="K22" i="12"/>
  <c r="G22" i="12" s="1"/>
  <c r="AC16" i="12"/>
  <c r="K16" i="12"/>
  <c r="H16" i="12" s="1"/>
  <c r="AC21" i="12"/>
  <c r="K21" i="12"/>
  <c r="I21" i="12" s="1"/>
  <c r="AC20" i="12"/>
  <c r="K20" i="12"/>
  <c r="H20" i="12" s="1"/>
  <c r="AC19" i="12"/>
  <c r="K19" i="12"/>
  <c r="I19" i="12" s="1"/>
  <c r="AC13" i="12"/>
  <c r="K13" i="12"/>
  <c r="H13" i="12" s="1"/>
  <c r="AC15" i="12"/>
  <c r="K15" i="12"/>
  <c r="I15" i="12" s="1"/>
  <c r="AC11" i="12"/>
  <c r="K11" i="12"/>
  <c r="H11" i="12" s="1"/>
  <c r="AC10" i="12"/>
  <c r="K10" i="12"/>
  <c r="D8" i="12"/>
  <c r="E8" i="12" s="1"/>
  <c r="F8" i="12" s="1"/>
  <c r="G8" i="12" s="1"/>
  <c r="H8" i="12" s="1"/>
  <c r="I8" i="12" s="1"/>
  <c r="J8" i="12" s="1"/>
  <c r="K8" i="12" s="1"/>
  <c r="L8" i="12" s="1"/>
  <c r="M8" i="12" s="1"/>
  <c r="N8" i="12" s="1"/>
  <c r="O8" i="12" s="1"/>
  <c r="P8" i="12" s="1"/>
  <c r="Q8" i="12" s="1"/>
  <c r="R8" i="12" s="1"/>
  <c r="S8" i="12" s="1"/>
  <c r="T8" i="12" s="1"/>
  <c r="U8" i="12" s="1"/>
  <c r="V8" i="12" s="1"/>
  <c r="W8" i="12" s="1"/>
  <c r="X8" i="12" s="1"/>
  <c r="Y8" i="12" s="1"/>
  <c r="Z8" i="12" s="1"/>
  <c r="AA8" i="12" s="1"/>
  <c r="AB8" i="12" s="1"/>
  <c r="Z70" i="12" l="1"/>
  <c r="I10" i="12"/>
  <c r="K9" i="12"/>
  <c r="H67" i="12"/>
  <c r="G32" i="12"/>
  <c r="P48" i="12"/>
  <c r="P33" i="12" s="1"/>
  <c r="P70" i="12" s="1"/>
  <c r="I22" i="12"/>
  <c r="G46" i="12"/>
  <c r="G10" i="12"/>
  <c r="AD10" i="12"/>
  <c r="H10" i="12"/>
  <c r="I30" i="12"/>
  <c r="I29" i="12" s="1"/>
  <c r="I35" i="12"/>
  <c r="G67" i="12"/>
  <c r="AD67" i="12"/>
  <c r="AD62" i="12"/>
  <c r="I59" i="12"/>
  <c r="K59" i="12"/>
  <c r="AD17" i="12"/>
  <c r="G17" i="12"/>
  <c r="H44" i="12"/>
  <c r="AD12" i="12"/>
  <c r="AD42" i="12"/>
  <c r="AD18" i="12"/>
  <c r="G13" i="12"/>
  <c r="G35" i="12"/>
  <c r="G38" i="12"/>
  <c r="AD39" i="12"/>
  <c r="AD46" i="12"/>
  <c r="T33" i="12"/>
  <c r="T70" i="12" s="1"/>
  <c r="I53" i="12"/>
  <c r="AD54" i="12"/>
  <c r="G54" i="12"/>
  <c r="H17" i="12"/>
  <c r="G12" i="12"/>
  <c r="G42" i="12"/>
  <c r="O33" i="12"/>
  <c r="S33" i="12"/>
  <c r="AD13" i="12"/>
  <c r="I18" i="12"/>
  <c r="H12" i="12"/>
  <c r="I42" i="12"/>
  <c r="AD44" i="12"/>
  <c r="H54" i="12"/>
  <c r="AD56" i="12"/>
  <c r="V33" i="12"/>
  <c r="V70" i="12" s="1"/>
  <c r="G19" i="12"/>
  <c r="I28" i="12"/>
  <c r="G44" i="12"/>
  <c r="G18" i="12"/>
  <c r="Q33" i="12"/>
  <c r="Q70" i="12" s="1"/>
  <c r="AB33" i="12"/>
  <c r="AD35" i="12"/>
  <c r="G36" i="12"/>
  <c r="H36" i="12"/>
  <c r="AD36" i="12"/>
  <c r="G37" i="12"/>
  <c r="AD37" i="12"/>
  <c r="AD38" i="12"/>
  <c r="AD43" i="12"/>
  <c r="G43" i="12"/>
  <c r="I43" i="12"/>
  <c r="AD45" i="12"/>
  <c r="AD47" i="12"/>
  <c r="L33" i="12"/>
  <c r="L70" i="12" s="1"/>
  <c r="G25" i="12"/>
  <c r="AD22" i="12"/>
  <c r="I11" i="12"/>
  <c r="H15" i="12"/>
  <c r="AD19" i="12"/>
  <c r="H22" i="12"/>
  <c r="I25" i="12"/>
  <c r="AD11" i="12"/>
  <c r="AD20" i="12"/>
  <c r="AD15" i="12"/>
  <c r="AD25" i="12"/>
  <c r="G11" i="12"/>
  <c r="G15" i="12"/>
  <c r="H32" i="12"/>
  <c r="H29" i="12" s="1"/>
  <c r="AD32" i="12"/>
  <c r="G30" i="12"/>
  <c r="AD30" i="12"/>
  <c r="I13" i="12"/>
  <c r="H19" i="12"/>
  <c r="G20" i="12"/>
  <c r="G21" i="12"/>
  <c r="AD21" i="12"/>
  <c r="AD16" i="12"/>
  <c r="AD14" i="12"/>
  <c r="AD24" i="12"/>
  <c r="I27" i="12"/>
  <c r="K29" i="12"/>
  <c r="K34" i="12"/>
  <c r="Z33" i="12"/>
  <c r="I37" i="12"/>
  <c r="H38" i="12"/>
  <c r="G39" i="12"/>
  <c r="G40" i="12"/>
  <c r="AD40" i="12"/>
  <c r="AD41" i="12"/>
  <c r="G45" i="12"/>
  <c r="H46" i="12"/>
  <c r="AC49" i="12"/>
  <c r="G50" i="12"/>
  <c r="G49" i="12" s="1"/>
  <c r="K53" i="12"/>
  <c r="G56" i="12"/>
  <c r="K65" i="12"/>
  <c r="AD66" i="12"/>
  <c r="I20" i="12"/>
  <c r="H21" i="12"/>
  <c r="G16" i="12"/>
  <c r="G14" i="12"/>
  <c r="G24" i="12"/>
  <c r="I39" i="12"/>
  <c r="H40" i="12"/>
  <c r="G41" i="12"/>
  <c r="G47" i="12"/>
  <c r="M33" i="12"/>
  <c r="M70" i="12" s="1"/>
  <c r="H50" i="12"/>
  <c r="H49" i="12" s="1"/>
  <c r="AD50" i="12"/>
  <c r="G62" i="12"/>
  <c r="G59" i="12" s="1"/>
  <c r="I16" i="12"/>
  <c r="I14" i="12"/>
  <c r="I24" i="12"/>
  <c r="AC29" i="12"/>
  <c r="I41" i="12"/>
  <c r="K49" i="12"/>
  <c r="AC53" i="12"/>
  <c r="J33" i="12"/>
  <c r="N33" i="12"/>
  <c r="R33" i="12"/>
  <c r="X33" i="12"/>
  <c r="AC65" i="12"/>
  <c r="G66" i="12"/>
  <c r="G65" i="12" s="1"/>
  <c r="AD28" i="12"/>
  <c r="G28" i="12"/>
  <c r="G27" i="12"/>
  <c r="AD27" i="12"/>
  <c r="AC23" i="12"/>
  <c r="AD26" i="12"/>
  <c r="G26" i="12"/>
  <c r="K23" i="12"/>
  <c r="I26" i="12"/>
  <c r="H23" i="12"/>
  <c r="AC59" i="12"/>
  <c r="AC34" i="12"/>
  <c r="H45" i="12"/>
  <c r="H47" i="12"/>
  <c r="H56" i="12"/>
  <c r="H62" i="12"/>
  <c r="H59" i="12" s="1"/>
  <c r="H66" i="12"/>
  <c r="H65" i="12" s="1"/>
  <c r="G9" i="12" l="1"/>
  <c r="H9" i="12"/>
  <c r="I9" i="12"/>
  <c r="I48" i="12"/>
  <c r="G29" i="12"/>
  <c r="K48" i="12"/>
  <c r="K33" i="12" s="1"/>
  <c r="AD59" i="12"/>
  <c r="S70" i="12"/>
  <c r="AD53" i="12"/>
  <c r="G53" i="12"/>
  <c r="G48" i="12" s="1"/>
  <c r="H53" i="12"/>
  <c r="H48" i="12" s="1"/>
  <c r="I23" i="12"/>
  <c r="AC33" i="12"/>
  <c r="R70" i="12"/>
  <c r="I34" i="12"/>
  <c r="H34" i="12"/>
  <c r="AD34" i="12"/>
  <c r="J70" i="12"/>
  <c r="AD29" i="12"/>
  <c r="AD49" i="12"/>
  <c r="AD65" i="12"/>
  <c r="N70" i="12"/>
  <c r="G34" i="12"/>
  <c r="O70" i="12"/>
  <c r="AC48" i="12"/>
  <c r="G23" i="12"/>
  <c r="AD23" i="12"/>
  <c r="AC9" i="12"/>
  <c r="AC70" i="12" l="1"/>
  <c r="K70" i="12"/>
  <c r="AD9" i="12"/>
  <c r="I33" i="12"/>
  <c r="G33" i="12"/>
  <c r="G70" i="12" s="1"/>
  <c r="H33" i="12"/>
  <c r="H70" i="12" s="1"/>
  <c r="AD33" i="12"/>
  <c r="AD48" i="12"/>
  <c r="AD70" i="12" l="1"/>
  <c r="I70" i="12"/>
</calcChain>
</file>

<file path=xl/comments1.xml><?xml version="1.0" encoding="utf-8"?>
<comments xmlns="http://schemas.openxmlformats.org/spreadsheetml/2006/main">
  <authors>
    <author>студент</author>
    <author>User</author>
  </authors>
  <commentList>
    <comment ref="V5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AB52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пробные</t>
        </r>
      </text>
    </comment>
    <comment ref="AB58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пробные</t>
        </r>
      </text>
    </comment>
    <comment ref="X64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ВВД</t>
        </r>
      </text>
    </comment>
    <comment ref="Z64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ВВД</t>
        </r>
      </text>
    </comment>
    <comment ref="Z67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методическая</t>
        </r>
      </text>
    </comment>
    <comment ref="S75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комплексные: р.яз+литер
история+обществозн</t>
        </r>
      </text>
    </comment>
    <comment ref="T75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комплексные: р.яз+литер
история+обществозн</t>
        </r>
      </text>
    </comment>
  </commentList>
</comments>
</file>

<file path=xl/sharedStrings.xml><?xml version="1.0" encoding="utf-8"?>
<sst xmlns="http://schemas.openxmlformats.org/spreadsheetml/2006/main" count="253" uniqueCount="184">
  <si>
    <t>Индекс</t>
  </si>
  <si>
    <t>экзаменов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</si>
  <si>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</si>
  <si>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</si>
  <si>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</si>
  <si>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</si>
  <si>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</si>
  <si>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</si>
  <si>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</si>
  <si>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</si>
  <si>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</si>
  <si>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</si>
  <si>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</si>
  <si>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П.00</t>
  </si>
  <si>
    <t>Профессиональный цикл</t>
  </si>
  <si>
    <t>ОП.00</t>
  </si>
  <si>
    <t>ПМ.00</t>
  </si>
  <si>
    <t>Профессиональные модули</t>
  </si>
  <si>
    <t>ПМ.01</t>
  </si>
  <si>
    <t>МДК.01.01</t>
  </si>
  <si>
    <t>УП.01</t>
  </si>
  <si>
    <t>ПП.01</t>
  </si>
  <si>
    <t>ПМ.02</t>
  </si>
  <si>
    <t>МДК.02.01</t>
  </si>
  <si>
    <t>ПП.02</t>
  </si>
  <si>
    <t>Экзаменов</t>
  </si>
  <si>
    <t>Зачетов</t>
  </si>
  <si>
    <t xml:space="preserve"> нед.</t>
  </si>
  <si>
    <t>История</t>
  </si>
  <si>
    <t>Физическая культура</t>
  </si>
  <si>
    <t>Математика</t>
  </si>
  <si>
    <t>ПМ.03</t>
  </si>
  <si>
    <t>МДК.03.01</t>
  </si>
  <si>
    <t>ПМ.04</t>
  </si>
  <si>
    <t>МДК.04.01</t>
  </si>
  <si>
    <t>Формы промежуточной аттестации</t>
  </si>
  <si>
    <t>Самостоятельная   работа (час)</t>
  </si>
  <si>
    <t>Учебная нагрузка обучающихся (час)</t>
  </si>
  <si>
    <t>1сем.</t>
  </si>
  <si>
    <t>Общеобразовательный цикл</t>
  </si>
  <si>
    <t>Русский язык</t>
  </si>
  <si>
    <t>Литература</t>
  </si>
  <si>
    <t>Общепрофессиональный цикл</t>
  </si>
  <si>
    <t>ОП.01</t>
  </si>
  <si>
    <t>ОП.02</t>
  </si>
  <si>
    <t>ОП.03</t>
  </si>
  <si>
    <t>ОП.04</t>
  </si>
  <si>
    <t>ОП.05</t>
  </si>
  <si>
    <t>УП.04</t>
  </si>
  <si>
    <t>Всего:</t>
  </si>
  <si>
    <t>Г(И)А</t>
  </si>
  <si>
    <t>Государственная (итоговая) аттестация</t>
  </si>
  <si>
    <t>Учебной практики</t>
  </si>
  <si>
    <t>Диф. зачетов</t>
  </si>
  <si>
    <t>Производственной практики</t>
  </si>
  <si>
    <t>УП.03</t>
  </si>
  <si>
    <t>дифференцированных зачетов</t>
  </si>
  <si>
    <t>IV курс</t>
  </si>
  <si>
    <t>5 сем.</t>
  </si>
  <si>
    <t>6 сем.</t>
  </si>
  <si>
    <t>7 сем.</t>
  </si>
  <si>
    <t>8 сем.</t>
  </si>
  <si>
    <t>ОГСЭ 01.</t>
  </si>
  <si>
    <t>ОГСЭ 02.</t>
  </si>
  <si>
    <t>ОГСЭ.00</t>
  </si>
  <si>
    <t>Общий гуманитарный и социально-экономический цикл</t>
  </si>
  <si>
    <t>ЕН.00</t>
  </si>
  <si>
    <t>Математический и общий естественнонаучный цикл</t>
  </si>
  <si>
    <t>Распределение обязательных учебных занятий по курсам и семестрам</t>
  </si>
  <si>
    <t>ОГСЭ 03.</t>
  </si>
  <si>
    <t>ОГСЭ 04.</t>
  </si>
  <si>
    <t>ОГСЭ 05.</t>
  </si>
  <si>
    <t>ЕН.01</t>
  </si>
  <si>
    <t>ЕН.02</t>
  </si>
  <si>
    <t>МДК 02.02</t>
  </si>
  <si>
    <t>ОП 06</t>
  </si>
  <si>
    <t>Наименование циклов, разделов,предметов, дисциплин, профессиональных модулей, междисциплинарных курсов</t>
  </si>
  <si>
    <t>Химия</t>
  </si>
  <si>
    <t>Биология</t>
  </si>
  <si>
    <t>Основы философии</t>
  </si>
  <si>
    <t>Экологические основы природопользования</t>
  </si>
  <si>
    <t>ОП 07</t>
  </si>
  <si>
    <t>ОП 08</t>
  </si>
  <si>
    <t>ОП 09</t>
  </si>
  <si>
    <t>ОП 10</t>
  </si>
  <si>
    <t>ОП 11</t>
  </si>
  <si>
    <t>ОП 12</t>
  </si>
  <si>
    <t>ОП 13</t>
  </si>
  <si>
    <t>Информационные технологии в профессиональной деятельности</t>
  </si>
  <si>
    <t>Охрана труда</t>
  </si>
  <si>
    <t>Безопасность жизнедеятельности</t>
  </si>
  <si>
    <t>Эффективное поведение на рынке труда</t>
  </si>
  <si>
    <t>УП.02</t>
  </si>
  <si>
    <t>ПП.03</t>
  </si>
  <si>
    <t>Информатика</t>
  </si>
  <si>
    <t>Консультации</t>
  </si>
  <si>
    <t>17 нед.</t>
  </si>
  <si>
    <t>22 нед.</t>
  </si>
  <si>
    <t>Объем образовательной нагрузки</t>
  </si>
  <si>
    <t>Курсовых работ</t>
  </si>
  <si>
    <t>ДЗ</t>
  </si>
  <si>
    <t>Э</t>
  </si>
  <si>
    <t>ПП.04</t>
  </si>
  <si>
    <t>ЕН.03</t>
  </si>
  <si>
    <t>Экономика организации</t>
  </si>
  <si>
    <t>Основы менеджмента</t>
  </si>
  <si>
    <t>Ботаника с основами физиологии растений</t>
  </si>
  <si>
    <t>Основы почвоведения, земледелия и агрохимии</t>
  </si>
  <si>
    <t>Основы садово- паркового искусства</t>
  </si>
  <si>
    <t>Озеленение населенных мест с основами градостроительства</t>
  </si>
  <si>
    <t>Цветочно- декоративные растения и дендрология</t>
  </si>
  <si>
    <t>Инженерная графика</t>
  </si>
  <si>
    <t>Основы геодезии</t>
  </si>
  <si>
    <t>Проетирование объектов садово- паркового и ландшафтного строительства</t>
  </si>
  <si>
    <t>Основы проектирования объектов садово- паркового строительства</t>
  </si>
  <si>
    <t>Ведение работ по садово- парковому и ландшафтному строительству</t>
  </si>
  <si>
    <t>Цветоводство и декоративное древоводство</t>
  </si>
  <si>
    <t>Садово- парковое строительство и хозяйство</t>
  </si>
  <si>
    <t>Маркетинг ландшафтных услуг</t>
  </si>
  <si>
    <t>Внедрение современных технологий садово- паркового и ландшафтного строительства</t>
  </si>
  <si>
    <t>Современные технологии садово- паркового и ландшафтного строительства</t>
  </si>
  <si>
    <t>МДК.03.02</t>
  </si>
  <si>
    <t>Создание базы данных о современных технологиях садово- паркового и ландшафтного строительства</t>
  </si>
  <si>
    <t>Выполнение работ по рабочей профессии "Садовник"</t>
  </si>
  <si>
    <t>Д</t>
  </si>
  <si>
    <t xml:space="preserve"> </t>
  </si>
  <si>
    <t>ПДП</t>
  </si>
  <si>
    <t>Преддипломная практика</t>
  </si>
  <si>
    <t>Учебная практика</t>
  </si>
  <si>
    <t>Производственная практика</t>
  </si>
  <si>
    <t>Фитодизайн</t>
  </si>
  <si>
    <t>Психология общения</t>
  </si>
  <si>
    <t>Индивидуальный проект</t>
  </si>
  <si>
    <t>Промежуточная аттестация</t>
  </si>
  <si>
    <t>Заместитель директора по учебной работе:</t>
  </si>
  <si>
    <t>Л. Д. Канарейкина</t>
  </si>
  <si>
    <t>3. План учебного процесса</t>
  </si>
  <si>
    <t>Естественнонаучный профиль</t>
  </si>
  <si>
    <t>Форма практической подготовки</t>
  </si>
  <si>
    <t>Максимальная</t>
  </si>
  <si>
    <t>Минимальная</t>
  </si>
  <si>
    <t>Обязательная нагрузка</t>
  </si>
  <si>
    <t>Аудиторные занятия</t>
  </si>
  <si>
    <t>Проверка</t>
  </si>
  <si>
    <t>Разница</t>
  </si>
  <si>
    <t xml:space="preserve">Иностранный язык </t>
  </si>
  <si>
    <t>Основы безопасности жизнедеятельности</t>
  </si>
  <si>
    <t xml:space="preserve">Астрономия </t>
  </si>
  <si>
    <t>ИП</t>
  </si>
  <si>
    <t>1</t>
  </si>
  <si>
    <t>З,З,З,З</t>
  </si>
  <si>
    <t>Русский язык и культура речи</t>
  </si>
  <si>
    <t>Недельная нагрузка</t>
  </si>
  <si>
    <t>Заместитель директора по производственному обучению:</t>
  </si>
  <si>
    <t>по специальности  35.02.12 Садово- парковое и ландшафтное строительство</t>
  </si>
  <si>
    <t>МДК 02.03</t>
  </si>
  <si>
    <t>?</t>
  </si>
  <si>
    <t>МДК.03.03</t>
  </si>
  <si>
    <t>Консультации на учебную группу по 4 часа на студента в год (на 25 чел. всего 100 час.)
Государственная итоговая аттестация включает подготовку и защиту выпускной 
квалификационной работы (дипломная работа, дипломный проект)
18.05 - 28.06.2025 г.</t>
  </si>
  <si>
    <t>Предметные области</t>
  </si>
  <si>
    <t>Наименование</t>
  </si>
  <si>
    <t>Русский язык и литература</t>
  </si>
  <si>
    <t>Иностранные языки</t>
  </si>
  <si>
    <t>Математика и информатика</t>
  </si>
  <si>
    <t>Общественные науки</t>
  </si>
  <si>
    <t>Физическая культура, экология, ОБЖ</t>
  </si>
  <si>
    <t>Естественные науки</t>
  </si>
  <si>
    <t>Родной язык и родная литература</t>
  </si>
  <si>
    <t>ОО.00</t>
  </si>
  <si>
    <t>ОО.01 (б)</t>
  </si>
  <si>
    <t>ОО.02 (б)</t>
  </si>
  <si>
    <t>ОО.03 (б)</t>
  </si>
  <si>
    <t xml:space="preserve">Родной язык </t>
  </si>
  <si>
    <t>ОО.04 (б)</t>
  </si>
  <si>
    <t>ОО.05 (у)</t>
  </si>
  <si>
    <t>ОО.06 (б)</t>
  </si>
  <si>
    <t>ОО.07 (б)</t>
  </si>
  <si>
    <t>ОО.10 (б)</t>
  </si>
  <si>
    <t>ОО.11 (б)</t>
  </si>
  <si>
    <t>ОО.12 (б)</t>
  </si>
  <si>
    <t>ОО.08 (у)</t>
  </si>
  <si>
    <t>ОО.09 (у)</t>
  </si>
  <si>
    <t>Дисциплин, предметов и МДК</t>
  </si>
  <si>
    <t>Е.П. Новикова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</si>
</sst>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8" fillId="0" borderId="0" xfId="0" applyFont="1"/>
    <xf numFmtId="0" fontId="8" fillId="0" borderId="0" xfId="0" applyFont="1" applyBorder="1"/>
    <xf numFmtId="49" fontId="8" fillId="0" borderId="0" xfId="0" applyNumberFormat="1" applyFont="1" applyFill="1" applyBorder="1" applyAlignment="1">
      <alignment textRotation="90"/>
    </xf>
    <xf numFmtId="0" fontId="8" fillId="0" borderId="0" xfId="0" applyNumberFormat="1" applyFont="1" applyBorder="1"/>
    <xf numFmtId="0" fontId="8" fillId="0" borderId="0" xfId="0" applyNumberFormat="1" applyFont="1"/>
    <xf numFmtId="0" fontId="8" fillId="0" borderId="0" xfId="0" applyNumberFormat="1" applyFont="1" applyFill="1" applyBorder="1"/>
    <xf numFmtId="0" fontId="9" fillId="0" borderId="0" xfId="0" applyFont="1" applyFill="1"/>
    <xf numFmtId="0" fontId="10" fillId="0" borderId="0" xfId="0" applyFont="1" applyFill="1" applyAlignment="1"/>
    <xf numFmtId="0" fontId="11" fillId="0" borderId="0" xfId="0" applyFont="1" applyFill="1"/>
    <xf numFmtId="0" fontId="9" fillId="0" borderId="0" xfId="0" applyNumberFormat="1" applyFont="1" applyFill="1"/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vertical="center" textRotation="90" wrapText="1"/>
    </xf>
    <xf numFmtId="0" fontId="9" fillId="0" borderId="0" xfId="0" applyFont="1" applyFill="1" applyAlignment="1">
      <alignment textRotation="90" wrapText="1"/>
    </xf>
    <xf numFmtId="0" fontId="10" fillId="0" borderId="0" xfId="0" applyFont="1" applyFill="1" applyAlignment="1">
      <alignment wrapText="1"/>
    </xf>
    <xf numFmtId="0" fontId="4" fillId="0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4" xfId="0" applyFont="1" applyBorder="1" applyAlignment="1" applyProtection="1">
      <alignment vertical="top" wrapText="1"/>
      <protection hidden="1"/>
    </xf>
    <xf numFmtId="0" fontId="3" fillId="0" borderId="4" xfId="0" applyFont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1" fontId="9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vertical="top" wrapText="1"/>
      <protection hidden="1"/>
    </xf>
    <xf numFmtId="0" fontId="5" fillId="3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vertical="top" wrapText="1"/>
    </xf>
    <xf numFmtId="0" fontId="5" fillId="7" borderId="4" xfId="0" applyFont="1" applyFill="1" applyBorder="1" applyAlignment="1">
      <alignment vertical="top" wrapText="1"/>
    </xf>
    <xf numFmtId="0" fontId="5" fillId="7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3" fillId="8" borderId="4" xfId="0" applyFont="1" applyFill="1" applyBorder="1" applyAlignment="1">
      <alignment vertical="center" wrapText="1"/>
    </xf>
    <xf numFmtId="0" fontId="3" fillId="8" borderId="4" xfId="0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center" vertical="center" wrapText="1"/>
    </xf>
    <xf numFmtId="0" fontId="3" fillId="8" borderId="4" xfId="0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vertical="center" wrapText="1"/>
    </xf>
    <xf numFmtId="0" fontId="3" fillId="9" borderId="4" xfId="0" applyFont="1" applyFill="1" applyBorder="1" applyAlignment="1">
      <alignment horizontal="center" vertical="center" wrapText="1"/>
    </xf>
    <xf numFmtId="49" fontId="3" fillId="9" borderId="4" xfId="0" applyNumberFormat="1" applyFont="1" applyFill="1" applyBorder="1" applyAlignment="1">
      <alignment horizontal="center" vertical="center" wrapText="1"/>
    </xf>
    <xf numFmtId="0" fontId="3" fillId="9" borderId="4" xfId="0" applyNumberFormat="1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vertical="top" wrapText="1"/>
    </xf>
    <xf numFmtId="0" fontId="9" fillId="8" borderId="4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5" fillId="5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1" fontId="5" fillId="5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NumberFormat="1" applyFont="1" applyFill="1"/>
    <xf numFmtId="0" fontId="11" fillId="0" borderId="0" xfId="0" applyNumberFormat="1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9" borderId="3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center" vertical="top" wrapText="1"/>
    </xf>
    <xf numFmtId="0" fontId="5" fillId="7" borderId="6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8" borderId="3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7938</xdr:colOff>
      <xdr:row>2</xdr:row>
      <xdr:rowOff>0</xdr:rowOff>
    </xdr:from>
    <xdr:to>
      <xdr:col>5</xdr:col>
      <xdr:colOff>150812</xdr:colOff>
      <xdr:row>2</xdr:row>
      <xdr:rowOff>1588</xdr:rowOff>
    </xdr:to>
    <xdr:cxnSp macro="">
      <xdr:nvCxnSpPr>
        <xdr:cNvPr id="2" name="Прямая соединительная линия 1"/>
        <xdr:cNvCxnSpPr/>
      </xdr:nvCxnSpPr>
      <xdr:spPr>
        <a:xfrm>
          <a:off x="7938" y="409575"/>
          <a:ext cx="4800599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A18" sqref="A18:M18"/>
    </sheetView>
  </sheetViews>
  <sheetFormatPr defaultRowHeight="15" x14ac:dyDescent="0.25"/>
  <sheetData>
    <row r="1" spans="1:15" ht="15.75" x14ac:dyDescent="0.25">
      <c r="A1" s="89"/>
      <c r="B1" s="89"/>
      <c r="C1" s="89"/>
      <c r="D1" s="89"/>
      <c r="E1" s="89"/>
      <c r="F1" s="89"/>
      <c r="G1" s="89"/>
      <c r="H1" s="1"/>
      <c r="I1" s="89"/>
      <c r="J1" s="89"/>
      <c r="K1" s="89"/>
      <c r="L1" s="89"/>
      <c r="M1" s="89"/>
      <c r="N1" s="89"/>
      <c r="O1" s="89"/>
    </row>
    <row r="2" spans="1:15" ht="15.75" x14ac:dyDescent="0.25">
      <c r="A2" s="89"/>
      <c r="B2" s="89"/>
      <c r="C2" s="89"/>
      <c r="D2" s="89"/>
      <c r="E2" s="89"/>
      <c r="F2" s="89"/>
      <c r="G2" s="89"/>
      <c r="H2" s="1"/>
      <c r="I2" s="89"/>
      <c r="J2" s="89"/>
      <c r="K2" s="89"/>
      <c r="L2" s="89"/>
      <c r="M2" s="89"/>
      <c r="N2" s="89"/>
      <c r="O2" s="89"/>
    </row>
    <row r="3" spans="1:15" ht="15.75" x14ac:dyDescent="0.25">
      <c r="A3" s="89" t="s">
        <v>125</v>
      </c>
      <c r="B3" s="89"/>
      <c r="C3" s="89"/>
      <c r="D3" s="89"/>
      <c r="E3" s="89"/>
      <c r="F3" s="89"/>
      <c r="G3" s="89"/>
      <c r="H3" s="1"/>
      <c r="I3" s="89"/>
      <c r="J3" s="89"/>
      <c r="K3" s="89"/>
      <c r="L3" s="89"/>
      <c r="M3" s="89"/>
      <c r="N3" s="89"/>
      <c r="O3" s="1"/>
    </row>
    <row r="4" spans="1:15" ht="15.75" x14ac:dyDescent="0.25">
      <c r="A4" s="89"/>
      <c r="B4" s="89"/>
      <c r="C4" s="89"/>
      <c r="D4" s="89"/>
      <c r="E4" s="89"/>
      <c r="F4" s="89"/>
      <c r="G4" s="89"/>
      <c r="H4" s="1"/>
      <c r="I4" s="89"/>
      <c r="J4" s="89"/>
      <c r="K4" s="89"/>
      <c r="L4" s="89"/>
      <c r="M4" s="89"/>
      <c r="N4" s="89"/>
      <c r="O4" s="1"/>
    </row>
    <row r="5" spans="1:15" ht="15.75" x14ac:dyDescent="0.25">
      <c r="A5" s="89"/>
      <c r="B5" s="89"/>
      <c r="C5" s="89"/>
      <c r="D5" s="89"/>
      <c r="E5" s="89"/>
      <c r="F5" s="89"/>
      <c r="G5" s="89"/>
      <c r="H5" s="1"/>
      <c r="I5" s="89"/>
      <c r="J5" s="89"/>
      <c r="K5" s="89"/>
      <c r="L5" s="89"/>
      <c r="M5" s="89"/>
      <c r="N5" s="89"/>
      <c r="O5" s="1"/>
    </row>
    <row r="6" spans="1:15" ht="15.75" x14ac:dyDescent="0.25">
      <c r="A6" s="90"/>
      <c r="B6" s="90"/>
      <c r="C6" s="90"/>
      <c r="D6" s="90"/>
      <c r="E6" s="90"/>
      <c r="F6" s="90"/>
      <c r="G6" s="90"/>
      <c r="H6" s="1"/>
      <c r="I6" s="89"/>
      <c r="J6" s="89"/>
      <c r="K6" s="89"/>
      <c r="L6" s="89"/>
      <c r="M6" s="89"/>
      <c r="N6" s="89"/>
      <c r="O6" s="1"/>
    </row>
    <row r="7" spans="1:15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.75" x14ac:dyDescent="0.3">
      <c r="A8" s="1"/>
      <c r="B8" s="1"/>
      <c r="C8" s="1"/>
      <c r="D8" s="91"/>
      <c r="E8" s="91"/>
      <c r="F8" s="91"/>
      <c r="G8" s="91"/>
      <c r="H8" s="91"/>
      <c r="I8" s="91"/>
      <c r="J8" s="91"/>
      <c r="K8" s="91"/>
      <c r="L8" s="1"/>
      <c r="M8" s="1"/>
      <c r="N8" s="1"/>
      <c r="O8" s="1"/>
    </row>
    <row r="9" spans="1:15" ht="15.75" x14ac:dyDescent="0.25">
      <c r="A9" s="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1"/>
      <c r="O9" s="1"/>
    </row>
    <row r="10" spans="1:15" ht="15.75" x14ac:dyDescent="0.25">
      <c r="A10" s="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1"/>
      <c r="O10" s="1"/>
    </row>
    <row r="11" spans="1:15" ht="15.75" x14ac:dyDescent="0.25">
      <c r="A11" s="1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"/>
      <c r="O11" s="1"/>
    </row>
    <row r="12" spans="1:15" ht="15.75" x14ac:dyDescent="0.25">
      <c r="A12" s="1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1"/>
      <c r="O12" s="1"/>
    </row>
    <row r="13" spans="1:15" ht="15.75" x14ac:dyDescent="0.25">
      <c r="A13" s="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1"/>
      <c r="O13" s="1"/>
    </row>
    <row r="14" spans="1:15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x14ac:dyDescent="0.2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1"/>
      <c r="O16" s="1"/>
    </row>
    <row r="17" spans="1:15" ht="15.75" x14ac:dyDescent="0.2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1"/>
      <c r="O17" s="1"/>
    </row>
    <row r="18" spans="1:15" ht="15.75" x14ac:dyDescent="0.2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1"/>
      <c r="O18" s="1"/>
    </row>
    <row r="19" spans="1:15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  <c r="O19" s="1"/>
    </row>
  </sheetData>
  <mergeCells count="21">
    <mergeCell ref="A16:M16"/>
    <mergeCell ref="A18:M18"/>
    <mergeCell ref="A17:M17"/>
    <mergeCell ref="D8:K8"/>
    <mergeCell ref="B9:M9"/>
    <mergeCell ref="B10:M10"/>
    <mergeCell ref="B11:M11"/>
    <mergeCell ref="B12:M12"/>
    <mergeCell ref="B13:M13"/>
    <mergeCell ref="A4:G4"/>
    <mergeCell ref="I4:N4"/>
    <mergeCell ref="A5:G5"/>
    <mergeCell ref="I5:N5"/>
    <mergeCell ref="A6:G6"/>
    <mergeCell ref="I6:N6"/>
    <mergeCell ref="A1:G1"/>
    <mergeCell ref="I1:O1"/>
    <mergeCell ref="A2:G2"/>
    <mergeCell ref="I2:O2"/>
    <mergeCell ref="A3:G3"/>
    <mergeCell ref="I3:N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23"/>
  <sheetViews>
    <sheetView zoomScale="107" zoomScaleNormal="107" workbookViewId="0">
      <selection activeCell="BF20" sqref="BF20"/>
    </sheetView>
  </sheetViews>
  <sheetFormatPr defaultRowHeight="12.75" x14ac:dyDescent="0.2"/>
  <cols>
    <col min="1" max="1" width="2.5703125" style="3" customWidth="1"/>
    <col min="2" max="2" width="3" style="3" bestFit="1" customWidth="1"/>
    <col min="3" max="3" width="2.28515625" style="3" customWidth="1"/>
    <col min="4" max="89" width="2.5703125" style="3" customWidth="1"/>
    <col min="90" max="16384" width="9.140625" style="3"/>
  </cols>
  <sheetData>
    <row r="3" spans="1:2" ht="15" customHeight="1" x14ac:dyDescent="0.2">
      <c r="A3" s="4"/>
      <c r="B3" s="4"/>
    </row>
    <row r="4" spans="1:2" s="7" customFormat="1" ht="87.75" customHeight="1" x14ac:dyDescent="0.2">
      <c r="A4" s="5"/>
      <c r="B4" s="6"/>
    </row>
    <row r="5" spans="1:2" s="7" customFormat="1" x14ac:dyDescent="0.2">
      <c r="A5" s="8"/>
    </row>
    <row r="6" spans="1:2" x14ac:dyDescent="0.2">
      <c r="B6" s="7"/>
    </row>
    <row r="7" spans="1:2" x14ac:dyDescent="0.2">
      <c r="B7" s="7"/>
    </row>
    <row r="9" spans="1:2" s="4" customFormat="1" x14ac:dyDescent="0.2"/>
    <row r="10" spans="1:2" s="4" customFormat="1" ht="13.5" customHeight="1" x14ac:dyDescent="0.2"/>
    <row r="11" spans="1:2" s="4" customFormat="1" ht="13.5" customHeight="1" x14ac:dyDescent="0.2"/>
    <row r="12" spans="1:2" ht="13.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</sheetData>
  <pageMargins left="0.25" right="0.25" top="0.75" bottom="0.75" header="0.3" footer="0.3"/>
  <pageSetup paperSize="9" scale="98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81"/>
  <sheetViews>
    <sheetView tabSelected="1" zoomScale="90" zoomScaleNormal="90" workbookViewId="0">
      <pane xSplit="3" ySplit="7" topLeftCell="I11" activePane="bottomRight" state="frozen"/>
      <selection activeCell="A2" sqref="A2"/>
      <selection pane="topRight" activeCell="C2" sqref="C2"/>
      <selection pane="bottomLeft" activeCell="A7" sqref="A7"/>
      <selection pane="bottomRight" activeCell="T82" sqref="T82"/>
    </sheetView>
  </sheetViews>
  <sheetFormatPr defaultRowHeight="15.75" x14ac:dyDescent="0.25"/>
  <cols>
    <col min="1" max="1" width="12.7109375" style="11" customWidth="1"/>
    <col min="2" max="3" width="30.7109375" style="11" customWidth="1"/>
    <col min="4" max="4" width="5.7109375" style="11" customWidth="1"/>
    <col min="5" max="5" width="6.7109375" style="11" customWidth="1"/>
    <col min="6" max="6" width="5.7109375" style="11" customWidth="1"/>
    <col min="7" max="8" width="7.7109375" style="80" customWidth="1"/>
    <col min="9" max="20" width="8.7109375" style="11" customWidth="1"/>
    <col min="21" max="21" width="5.7109375" style="11" customWidth="1"/>
    <col min="22" max="22" width="8.7109375" style="11" customWidth="1"/>
    <col min="23" max="23" width="5.7109375" style="11" customWidth="1"/>
    <col min="24" max="24" width="8.7109375" style="11" customWidth="1"/>
    <col min="25" max="25" width="5.7109375" style="11" customWidth="1"/>
    <col min="26" max="26" width="8.7109375" style="11" customWidth="1"/>
    <col min="27" max="27" width="5.7109375" style="11" customWidth="1"/>
    <col min="28" max="28" width="8.7109375" style="11" customWidth="1"/>
    <col min="29" max="29" width="9.7109375" style="9" customWidth="1"/>
    <col min="30" max="30" width="9.140625" style="9"/>
    <col min="31" max="16384" width="9.140625" style="11"/>
  </cols>
  <sheetData>
    <row r="1" spans="1:30" x14ac:dyDescent="0.25">
      <c r="A1" s="139" t="s">
        <v>136</v>
      </c>
      <c r="B1" s="139"/>
      <c r="C1" s="139"/>
      <c r="D1" s="140" t="s">
        <v>154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D1" s="10"/>
    </row>
    <row r="2" spans="1:30" ht="16.5" thickBot="1" x14ac:dyDescent="0.3">
      <c r="A2" s="9"/>
      <c r="B2" s="9"/>
      <c r="C2" s="9"/>
      <c r="D2" s="9"/>
      <c r="E2" s="9"/>
      <c r="F2" s="9"/>
      <c r="G2" s="12"/>
      <c r="H2" s="12"/>
      <c r="I2" s="9"/>
      <c r="J2" s="9"/>
      <c r="K2" s="9"/>
      <c r="L2" s="9"/>
      <c r="M2" s="9"/>
      <c r="N2" s="9"/>
      <c r="O2" s="9"/>
      <c r="P2" s="9"/>
      <c r="Q2" s="9"/>
      <c r="R2" s="141" t="s">
        <v>137</v>
      </c>
      <c r="S2" s="141"/>
      <c r="T2" s="141"/>
      <c r="U2" s="141"/>
      <c r="V2" s="141"/>
      <c r="W2" s="141"/>
      <c r="X2" s="141"/>
      <c r="Y2" s="141"/>
      <c r="Z2" s="141"/>
      <c r="AA2" s="141"/>
      <c r="AB2" s="141"/>
    </row>
    <row r="3" spans="1:30" ht="60" customHeight="1" thickBot="1" x14ac:dyDescent="0.3">
      <c r="A3" s="134" t="s">
        <v>0</v>
      </c>
      <c r="B3" s="133" t="s">
        <v>76</v>
      </c>
      <c r="C3" s="133"/>
      <c r="D3" s="133" t="s">
        <v>35</v>
      </c>
      <c r="E3" s="133"/>
      <c r="F3" s="133"/>
      <c r="G3" s="142" t="s">
        <v>138</v>
      </c>
      <c r="H3" s="142"/>
      <c r="I3" s="133" t="s">
        <v>37</v>
      </c>
      <c r="J3" s="133"/>
      <c r="K3" s="133"/>
      <c r="L3" s="133"/>
      <c r="M3" s="133"/>
      <c r="N3" s="133"/>
      <c r="O3" s="133"/>
      <c r="P3" s="133"/>
      <c r="Q3" s="133" t="s">
        <v>68</v>
      </c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</row>
    <row r="4" spans="1:30" ht="17.25" customHeight="1" thickBot="1" x14ac:dyDescent="0.3">
      <c r="A4" s="134"/>
      <c r="B4" s="133"/>
      <c r="C4" s="133"/>
      <c r="D4" s="134" t="s">
        <v>26</v>
      </c>
      <c r="E4" s="134" t="s">
        <v>56</v>
      </c>
      <c r="F4" s="134" t="s">
        <v>1</v>
      </c>
      <c r="G4" s="143" t="s">
        <v>139</v>
      </c>
      <c r="H4" s="143" t="s">
        <v>140</v>
      </c>
      <c r="I4" s="134" t="s">
        <v>98</v>
      </c>
      <c r="J4" s="134" t="s">
        <v>36</v>
      </c>
      <c r="K4" s="135" t="s">
        <v>2</v>
      </c>
      <c r="L4" s="135"/>
      <c r="M4" s="135"/>
      <c r="N4" s="135"/>
      <c r="O4" s="135"/>
      <c r="P4" s="135"/>
      <c r="Q4" s="129" t="s">
        <v>3</v>
      </c>
      <c r="R4" s="129"/>
      <c r="S4" s="130" t="s">
        <v>4</v>
      </c>
      <c r="T4" s="131"/>
      <c r="U4" s="132"/>
      <c r="V4" s="130" t="s">
        <v>5</v>
      </c>
      <c r="W4" s="131"/>
      <c r="X4" s="131"/>
      <c r="Y4" s="132"/>
      <c r="Z4" s="129" t="s">
        <v>57</v>
      </c>
      <c r="AA4" s="129"/>
      <c r="AB4" s="129"/>
    </row>
    <row r="5" spans="1:30" ht="17.25" customHeight="1" thickBot="1" x14ac:dyDescent="0.3">
      <c r="A5" s="134"/>
      <c r="B5" s="133"/>
      <c r="C5" s="133"/>
      <c r="D5" s="134"/>
      <c r="E5" s="134"/>
      <c r="F5" s="134"/>
      <c r="G5" s="143"/>
      <c r="H5" s="143"/>
      <c r="I5" s="134"/>
      <c r="J5" s="134"/>
      <c r="K5" s="134" t="s">
        <v>6</v>
      </c>
      <c r="L5" s="133" t="s">
        <v>7</v>
      </c>
      <c r="M5" s="133"/>
      <c r="N5" s="133"/>
      <c r="O5" s="133"/>
      <c r="P5" s="133"/>
      <c r="Q5" s="13" t="s">
        <v>38</v>
      </c>
      <c r="R5" s="13" t="s">
        <v>8</v>
      </c>
      <c r="S5" s="13" t="s">
        <v>9</v>
      </c>
      <c r="T5" s="130" t="s">
        <v>10</v>
      </c>
      <c r="U5" s="132"/>
      <c r="V5" s="130" t="s">
        <v>58</v>
      </c>
      <c r="W5" s="132"/>
      <c r="X5" s="130" t="s">
        <v>59</v>
      </c>
      <c r="Y5" s="132"/>
      <c r="Z5" s="130" t="s">
        <v>60</v>
      </c>
      <c r="AA5" s="132"/>
      <c r="AB5" s="13" t="s">
        <v>61</v>
      </c>
    </row>
    <row r="6" spans="1:30" ht="17.25" customHeight="1" thickBot="1" x14ac:dyDescent="0.3">
      <c r="A6" s="134"/>
      <c r="B6" s="133"/>
      <c r="C6" s="133"/>
      <c r="D6" s="134"/>
      <c r="E6" s="134"/>
      <c r="F6" s="134"/>
      <c r="G6" s="143"/>
      <c r="H6" s="143"/>
      <c r="I6" s="134"/>
      <c r="J6" s="134"/>
      <c r="K6" s="134"/>
      <c r="L6" s="133"/>
      <c r="M6" s="133"/>
      <c r="N6" s="133"/>
      <c r="O6" s="133"/>
      <c r="P6" s="133"/>
      <c r="Q6" s="13" t="s">
        <v>96</v>
      </c>
      <c r="R6" s="14" t="s">
        <v>97</v>
      </c>
      <c r="S6" s="13">
        <v>17</v>
      </c>
      <c r="T6" s="13">
        <v>19</v>
      </c>
      <c r="U6" s="13">
        <v>1</v>
      </c>
      <c r="V6" s="13">
        <v>12</v>
      </c>
      <c r="W6" s="13">
        <v>1</v>
      </c>
      <c r="X6" s="13">
        <v>18</v>
      </c>
      <c r="Y6" s="13">
        <v>1</v>
      </c>
      <c r="Z6" s="13">
        <v>13</v>
      </c>
      <c r="AA6" s="13">
        <v>1</v>
      </c>
      <c r="AB6" s="13">
        <v>5</v>
      </c>
    </row>
    <row r="7" spans="1:30" ht="111" customHeight="1" thickBot="1" x14ac:dyDescent="0.3">
      <c r="A7" s="134"/>
      <c r="B7" s="81" t="s">
        <v>159</v>
      </c>
      <c r="C7" s="81" t="s">
        <v>160</v>
      </c>
      <c r="D7" s="134"/>
      <c r="E7" s="134"/>
      <c r="F7" s="134"/>
      <c r="G7" s="143"/>
      <c r="H7" s="143"/>
      <c r="I7" s="134"/>
      <c r="J7" s="134"/>
      <c r="K7" s="134"/>
      <c r="L7" s="15" t="s">
        <v>11</v>
      </c>
      <c r="M7" s="15" t="s">
        <v>12</v>
      </c>
      <c r="N7" s="15" t="s">
        <v>95</v>
      </c>
      <c r="O7" s="15" t="s">
        <v>133</v>
      </c>
      <c r="P7" s="15" t="s">
        <v>99</v>
      </c>
      <c r="Q7" s="16" t="s">
        <v>141</v>
      </c>
      <c r="R7" s="16" t="s">
        <v>141</v>
      </c>
      <c r="S7" s="13" t="s">
        <v>27</v>
      </c>
      <c r="T7" s="13" t="s">
        <v>27</v>
      </c>
      <c r="U7" s="13"/>
      <c r="V7" s="13" t="s">
        <v>27</v>
      </c>
      <c r="W7" s="13"/>
      <c r="X7" s="13" t="s">
        <v>27</v>
      </c>
      <c r="Y7" s="13"/>
      <c r="Z7" s="13" t="s">
        <v>27</v>
      </c>
      <c r="AA7" s="13"/>
      <c r="AB7" s="13" t="s">
        <v>27</v>
      </c>
      <c r="AC7" s="17" t="s">
        <v>142</v>
      </c>
      <c r="AD7" s="18"/>
    </row>
    <row r="8" spans="1:30" ht="12" customHeight="1" thickBot="1" x14ac:dyDescent="0.3">
      <c r="A8" s="19">
        <v>1</v>
      </c>
      <c r="B8" s="19">
        <f t="shared" ref="B8" si="0">A8+1</f>
        <v>2</v>
      </c>
      <c r="C8" s="19">
        <f t="shared" ref="C8" si="1">B8+1</f>
        <v>3</v>
      </c>
      <c r="D8" s="19">
        <f t="shared" ref="D8:AB8" si="2">C8+1</f>
        <v>4</v>
      </c>
      <c r="E8" s="19">
        <f t="shared" si="2"/>
        <v>5</v>
      </c>
      <c r="F8" s="19">
        <f t="shared" si="2"/>
        <v>6</v>
      </c>
      <c r="G8" s="19">
        <f t="shared" si="2"/>
        <v>7</v>
      </c>
      <c r="H8" s="19">
        <f t="shared" si="2"/>
        <v>8</v>
      </c>
      <c r="I8" s="19">
        <f t="shared" si="2"/>
        <v>9</v>
      </c>
      <c r="J8" s="19">
        <f t="shared" si="2"/>
        <v>10</v>
      </c>
      <c r="K8" s="19">
        <f t="shared" si="2"/>
        <v>11</v>
      </c>
      <c r="L8" s="19">
        <f t="shared" si="2"/>
        <v>12</v>
      </c>
      <c r="M8" s="19">
        <f t="shared" si="2"/>
        <v>13</v>
      </c>
      <c r="N8" s="19">
        <f t="shared" si="2"/>
        <v>14</v>
      </c>
      <c r="O8" s="19">
        <f t="shared" si="2"/>
        <v>15</v>
      </c>
      <c r="P8" s="19">
        <f t="shared" si="2"/>
        <v>16</v>
      </c>
      <c r="Q8" s="19">
        <f t="shared" si="2"/>
        <v>17</v>
      </c>
      <c r="R8" s="19">
        <f t="shared" si="2"/>
        <v>18</v>
      </c>
      <c r="S8" s="19">
        <f t="shared" si="2"/>
        <v>19</v>
      </c>
      <c r="T8" s="19">
        <f t="shared" si="2"/>
        <v>20</v>
      </c>
      <c r="U8" s="19">
        <f t="shared" si="2"/>
        <v>21</v>
      </c>
      <c r="V8" s="19">
        <f t="shared" si="2"/>
        <v>22</v>
      </c>
      <c r="W8" s="19">
        <f t="shared" si="2"/>
        <v>23</v>
      </c>
      <c r="X8" s="19">
        <f t="shared" si="2"/>
        <v>24</v>
      </c>
      <c r="Y8" s="19">
        <f t="shared" si="2"/>
        <v>25</v>
      </c>
      <c r="Z8" s="19">
        <f t="shared" si="2"/>
        <v>26</v>
      </c>
      <c r="AA8" s="19">
        <f t="shared" si="2"/>
        <v>27</v>
      </c>
      <c r="AB8" s="19">
        <f t="shared" si="2"/>
        <v>28</v>
      </c>
      <c r="AC8" s="9" t="s">
        <v>143</v>
      </c>
      <c r="AD8" s="9" t="s">
        <v>144</v>
      </c>
    </row>
    <row r="9" spans="1:30" s="23" customFormat="1" ht="16.5" thickBot="1" x14ac:dyDescent="0.3">
      <c r="A9" s="86" t="s">
        <v>168</v>
      </c>
      <c r="B9" s="110" t="s">
        <v>39</v>
      </c>
      <c r="C9" s="111"/>
      <c r="D9" s="20"/>
      <c r="E9" s="20"/>
      <c r="F9" s="20"/>
      <c r="G9" s="21">
        <f>SUM(G10:G22)</f>
        <v>561</v>
      </c>
      <c r="H9" s="21">
        <f t="shared" ref="H9:AB9" si="3">SUM(H10:H22)</f>
        <v>1404</v>
      </c>
      <c r="I9" s="21">
        <f t="shared" si="3"/>
        <v>2139</v>
      </c>
      <c r="J9" s="21">
        <f t="shared" si="3"/>
        <v>735</v>
      </c>
      <c r="K9" s="21">
        <f t="shared" si="3"/>
        <v>1404</v>
      </c>
      <c r="L9" s="21">
        <f t="shared" si="3"/>
        <v>691</v>
      </c>
      <c r="M9" s="21">
        <f t="shared" si="3"/>
        <v>713</v>
      </c>
      <c r="N9" s="21">
        <f t="shared" si="3"/>
        <v>0</v>
      </c>
      <c r="O9" s="21">
        <f t="shared" si="3"/>
        <v>0</v>
      </c>
      <c r="P9" s="21">
        <f t="shared" si="3"/>
        <v>0</v>
      </c>
      <c r="Q9" s="21">
        <f t="shared" si="3"/>
        <v>612</v>
      </c>
      <c r="R9" s="21">
        <f t="shared" si="3"/>
        <v>792</v>
      </c>
      <c r="S9" s="21">
        <f t="shared" si="3"/>
        <v>0</v>
      </c>
      <c r="T9" s="21">
        <f t="shared" si="3"/>
        <v>0</v>
      </c>
      <c r="U9" s="21"/>
      <c r="V9" s="21">
        <f t="shared" si="3"/>
        <v>0</v>
      </c>
      <c r="W9" s="21"/>
      <c r="X9" s="21">
        <f t="shared" si="3"/>
        <v>0</v>
      </c>
      <c r="Y9" s="21"/>
      <c r="Z9" s="21">
        <f t="shared" si="3"/>
        <v>0</v>
      </c>
      <c r="AA9" s="21"/>
      <c r="AB9" s="21">
        <f t="shared" si="3"/>
        <v>0</v>
      </c>
      <c r="AC9" s="22">
        <f t="shared" ref="AC9:AC69" si="4">SUM(Q9:AB9)</f>
        <v>1404</v>
      </c>
      <c r="AD9" s="22">
        <f t="shared" ref="AD9:AD22" si="5">AC9-K9</f>
        <v>0</v>
      </c>
    </row>
    <row r="10" spans="1:30" s="23" customFormat="1" ht="16.5" thickBot="1" x14ac:dyDescent="0.3">
      <c r="A10" s="24" t="s">
        <v>169</v>
      </c>
      <c r="B10" s="122" t="s">
        <v>161</v>
      </c>
      <c r="C10" s="25" t="s">
        <v>40</v>
      </c>
      <c r="D10" s="26"/>
      <c r="E10" s="26"/>
      <c r="F10" s="27" t="s">
        <v>101</v>
      </c>
      <c r="G10" s="28">
        <f>ROUND(K10*0.4,0)</f>
        <v>31</v>
      </c>
      <c r="H10" s="28">
        <f>K10</f>
        <v>78</v>
      </c>
      <c r="I10" s="29">
        <f t="shared" ref="I10:I22" si="6">J10+K10</f>
        <v>117</v>
      </c>
      <c r="J10" s="30">
        <v>39</v>
      </c>
      <c r="K10" s="31">
        <f>SUM(L10:P10)</f>
        <v>78</v>
      </c>
      <c r="L10" s="30">
        <v>39</v>
      </c>
      <c r="M10" s="30">
        <v>39</v>
      </c>
      <c r="N10" s="30"/>
      <c r="O10" s="30"/>
      <c r="P10" s="30"/>
      <c r="Q10" s="30">
        <v>34</v>
      </c>
      <c r="R10" s="30">
        <v>44</v>
      </c>
      <c r="S10" s="30"/>
      <c r="T10" s="30"/>
      <c r="U10" s="32"/>
      <c r="V10" s="33"/>
      <c r="W10" s="33"/>
      <c r="X10" s="33"/>
      <c r="Y10" s="33"/>
      <c r="Z10" s="33"/>
      <c r="AA10" s="33"/>
      <c r="AB10" s="33"/>
      <c r="AC10" s="22">
        <f t="shared" si="4"/>
        <v>78</v>
      </c>
      <c r="AD10" s="22">
        <f t="shared" si="5"/>
        <v>0</v>
      </c>
    </row>
    <row r="11" spans="1:30" s="23" customFormat="1" ht="16.5" thickBot="1" x14ac:dyDescent="0.3">
      <c r="A11" s="24" t="s">
        <v>170</v>
      </c>
      <c r="B11" s="123"/>
      <c r="C11" s="25" t="s">
        <v>41</v>
      </c>
      <c r="D11" s="26"/>
      <c r="E11" s="34" t="s">
        <v>100</v>
      </c>
      <c r="F11" s="30"/>
      <c r="G11" s="28">
        <f t="shared" ref="G11:G22" si="7">ROUND(K11*0.4,0)</f>
        <v>47</v>
      </c>
      <c r="H11" s="28">
        <f t="shared" ref="H11:H22" si="8">K11</f>
        <v>117</v>
      </c>
      <c r="I11" s="29">
        <f t="shared" si="6"/>
        <v>175</v>
      </c>
      <c r="J11" s="30">
        <v>58</v>
      </c>
      <c r="K11" s="31">
        <f t="shared" ref="K11:K22" si="9">SUM(L11:P11)</f>
        <v>117</v>
      </c>
      <c r="L11" s="30">
        <v>117</v>
      </c>
      <c r="M11" s="30">
        <v>0</v>
      </c>
      <c r="N11" s="30"/>
      <c r="O11" s="30"/>
      <c r="P11" s="30"/>
      <c r="Q11" s="30">
        <v>52</v>
      </c>
      <c r="R11" s="30">
        <v>65</v>
      </c>
      <c r="S11" s="30"/>
      <c r="T11" s="30"/>
      <c r="U11" s="32"/>
      <c r="V11" s="33"/>
      <c r="W11" s="33"/>
      <c r="X11" s="33"/>
      <c r="Y11" s="33"/>
      <c r="Z11" s="33"/>
      <c r="AA11" s="33"/>
      <c r="AB11" s="33"/>
      <c r="AC11" s="22">
        <f t="shared" si="4"/>
        <v>117</v>
      </c>
      <c r="AD11" s="22">
        <f t="shared" si="5"/>
        <v>0</v>
      </c>
    </row>
    <row r="12" spans="1:30" s="23" customFormat="1" ht="32.25" thickBot="1" x14ac:dyDescent="0.3">
      <c r="A12" s="24" t="s">
        <v>171</v>
      </c>
      <c r="B12" s="25" t="s">
        <v>167</v>
      </c>
      <c r="C12" s="25" t="s">
        <v>172</v>
      </c>
      <c r="D12" s="26"/>
      <c r="E12" s="27" t="s">
        <v>100</v>
      </c>
      <c r="F12" s="34"/>
      <c r="G12" s="28">
        <f>ROUND(K12*0.4,0)</f>
        <v>50</v>
      </c>
      <c r="H12" s="28">
        <f>K12</f>
        <v>125</v>
      </c>
      <c r="I12" s="29">
        <f>J12+K12</f>
        <v>187</v>
      </c>
      <c r="J12" s="35">
        <v>62</v>
      </c>
      <c r="K12" s="31">
        <f>SUM(L12:P12)</f>
        <v>125</v>
      </c>
      <c r="L12" s="30">
        <v>62</v>
      </c>
      <c r="M12" s="30">
        <v>63</v>
      </c>
      <c r="N12" s="30"/>
      <c r="O12" s="30"/>
      <c r="P12" s="30"/>
      <c r="Q12" s="30">
        <v>56</v>
      </c>
      <c r="R12" s="30">
        <v>69</v>
      </c>
      <c r="S12" s="30"/>
      <c r="T12" s="38"/>
      <c r="U12" s="38"/>
      <c r="V12" s="33"/>
      <c r="W12" s="33"/>
      <c r="X12" s="33"/>
      <c r="Y12" s="33"/>
      <c r="Z12" s="33"/>
      <c r="AA12" s="33"/>
      <c r="AB12" s="33"/>
      <c r="AC12" s="22">
        <f>SUM(Q12:AB12)</f>
        <v>125</v>
      </c>
      <c r="AD12" s="22">
        <f>AC12-K12</f>
        <v>0</v>
      </c>
    </row>
    <row r="13" spans="1:30" s="23" customFormat="1" ht="16.5" thickBot="1" x14ac:dyDescent="0.3">
      <c r="A13" s="24" t="s">
        <v>173</v>
      </c>
      <c r="B13" s="122" t="s">
        <v>163</v>
      </c>
      <c r="C13" s="25" t="s">
        <v>30</v>
      </c>
      <c r="D13" s="26"/>
      <c r="E13" s="34"/>
      <c r="F13" s="27" t="s">
        <v>101</v>
      </c>
      <c r="G13" s="28">
        <f>ROUND(K13*0.4,0)</f>
        <v>76</v>
      </c>
      <c r="H13" s="28">
        <f>K13</f>
        <v>190</v>
      </c>
      <c r="I13" s="29">
        <f>J13+K13</f>
        <v>285</v>
      </c>
      <c r="J13" s="35">
        <v>95</v>
      </c>
      <c r="K13" s="31">
        <f>SUM(L13:P13)</f>
        <v>190</v>
      </c>
      <c r="L13" s="30">
        <v>140</v>
      </c>
      <c r="M13" s="32">
        <v>50</v>
      </c>
      <c r="N13" s="30"/>
      <c r="O13" s="30"/>
      <c r="P13" s="30"/>
      <c r="Q13" s="30">
        <v>90</v>
      </c>
      <c r="R13" s="30">
        <v>100</v>
      </c>
      <c r="S13" s="30"/>
      <c r="T13" s="30"/>
      <c r="U13" s="32"/>
      <c r="V13" s="33"/>
      <c r="W13" s="33"/>
      <c r="X13" s="33"/>
      <c r="Y13" s="33"/>
      <c r="Z13" s="33"/>
      <c r="AA13" s="33"/>
      <c r="AB13" s="33"/>
      <c r="AC13" s="22">
        <f>SUM(Q13:AB13)</f>
        <v>190</v>
      </c>
      <c r="AD13" s="22">
        <f>AC13-K13</f>
        <v>0</v>
      </c>
    </row>
    <row r="14" spans="1:30" s="23" customFormat="1" ht="16.5" thickBot="1" x14ac:dyDescent="0.3">
      <c r="A14" s="24" t="s">
        <v>174</v>
      </c>
      <c r="B14" s="123"/>
      <c r="C14" s="37" t="s">
        <v>94</v>
      </c>
      <c r="D14" s="26"/>
      <c r="E14" s="27" t="s">
        <v>100</v>
      </c>
      <c r="F14" s="34"/>
      <c r="G14" s="28">
        <f>ROUND(K14*0.4,0)</f>
        <v>50</v>
      </c>
      <c r="H14" s="28">
        <f>K14</f>
        <v>125</v>
      </c>
      <c r="I14" s="29">
        <f>J14+K14</f>
        <v>187</v>
      </c>
      <c r="J14" s="35">
        <v>62</v>
      </c>
      <c r="K14" s="31">
        <f>SUM(L14:P14)</f>
        <v>125</v>
      </c>
      <c r="L14" s="30">
        <v>42</v>
      </c>
      <c r="M14" s="30">
        <v>83</v>
      </c>
      <c r="N14" s="30"/>
      <c r="O14" s="30"/>
      <c r="P14" s="30"/>
      <c r="Q14" s="30">
        <v>58</v>
      </c>
      <c r="R14" s="30">
        <v>67</v>
      </c>
      <c r="S14" s="33"/>
      <c r="T14" s="38"/>
      <c r="U14" s="38"/>
      <c r="V14" s="33"/>
      <c r="W14" s="33"/>
      <c r="X14" s="33"/>
      <c r="Y14" s="33"/>
      <c r="Z14" s="33"/>
      <c r="AA14" s="33"/>
      <c r="AB14" s="33"/>
      <c r="AC14" s="22">
        <f>SUM(Q14:AB14)</f>
        <v>125</v>
      </c>
      <c r="AD14" s="22">
        <f>AC14-K14</f>
        <v>0</v>
      </c>
    </row>
    <row r="15" spans="1:30" s="23" customFormat="1" ht="16.5" thickBot="1" x14ac:dyDescent="0.3">
      <c r="A15" s="24" t="s">
        <v>175</v>
      </c>
      <c r="B15" s="25" t="s">
        <v>162</v>
      </c>
      <c r="C15" s="25" t="s">
        <v>145</v>
      </c>
      <c r="D15" s="26"/>
      <c r="E15" s="34" t="s">
        <v>100</v>
      </c>
      <c r="F15" s="34"/>
      <c r="G15" s="28">
        <f t="shared" si="7"/>
        <v>47</v>
      </c>
      <c r="H15" s="28">
        <f t="shared" si="8"/>
        <v>117</v>
      </c>
      <c r="I15" s="29">
        <f t="shared" si="6"/>
        <v>175</v>
      </c>
      <c r="J15" s="30">
        <v>58</v>
      </c>
      <c r="K15" s="31">
        <f t="shared" si="9"/>
        <v>117</v>
      </c>
      <c r="L15" s="30">
        <v>0</v>
      </c>
      <c r="M15" s="30">
        <v>117</v>
      </c>
      <c r="N15" s="30"/>
      <c r="O15" s="30"/>
      <c r="P15" s="30"/>
      <c r="Q15" s="30">
        <v>50</v>
      </c>
      <c r="R15" s="30">
        <v>67</v>
      </c>
      <c r="S15" s="30"/>
      <c r="T15" s="30"/>
      <c r="U15" s="32"/>
      <c r="V15" s="33"/>
      <c r="W15" s="33"/>
      <c r="X15" s="33"/>
      <c r="Y15" s="33"/>
      <c r="Z15" s="33"/>
      <c r="AA15" s="33"/>
      <c r="AB15" s="33"/>
      <c r="AC15" s="22">
        <f t="shared" si="4"/>
        <v>117</v>
      </c>
      <c r="AD15" s="22">
        <f t="shared" si="5"/>
        <v>0</v>
      </c>
    </row>
    <row r="16" spans="1:30" s="23" customFormat="1" ht="16.5" thickBot="1" x14ac:dyDescent="0.3">
      <c r="A16" s="24" t="s">
        <v>176</v>
      </c>
      <c r="B16" s="124" t="s">
        <v>166</v>
      </c>
      <c r="C16" s="36" t="s">
        <v>147</v>
      </c>
      <c r="D16" s="26"/>
      <c r="E16" s="27" t="s">
        <v>100</v>
      </c>
      <c r="F16" s="34"/>
      <c r="G16" s="28">
        <f>ROUND(K16*0.4,0)</f>
        <v>14</v>
      </c>
      <c r="H16" s="28">
        <f>K16</f>
        <v>36</v>
      </c>
      <c r="I16" s="29">
        <f>J16+K16</f>
        <v>54</v>
      </c>
      <c r="J16" s="30">
        <v>18</v>
      </c>
      <c r="K16" s="31">
        <f>SUM(L16:P16)</f>
        <v>36</v>
      </c>
      <c r="L16" s="30">
        <v>30</v>
      </c>
      <c r="M16" s="30">
        <v>6</v>
      </c>
      <c r="N16" s="30"/>
      <c r="O16" s="30"/>
      <c r="P16" s="30"/>
      <c r="Q16" s="30">
        <v>0</v>
      </c>
      <c r="R16" s="32">
        <v>36</v>
      </c>
      <c r="S16" s="30"/>
      <c r="T16" s="30"/>
      <c r="U16" s="32"/>
      <c r="V16" s="33"/>
      <c r="W16" s="33"/>
      <c r="X16" s="33"/>
      <c r="Y16" s="33"/>
      <c r="Z16" s="33"/>
      <c r="AA16" s="33"/>
      <c r="AB16" s="33"/>
      <c r="AC16" s="22">
        <f>SUM(Q16:AB16)</f>
        <v>36</v>
      </c>
      <c r="AD16" s="22">
        <f>AC16-K16</f>
        <v>0</v>
      </c>
    </row>
    <row r="17" spans="1:30" s="23" customFormat="1" ht="16.5" thickBot="1" x14ac:dyDescent="0.3">
      <c r="A17" s="24" t="s">
        <v>180</v>
      </c>
      <c r="B17" s="125"/>
      <c r="C17" s="25" t="s">
        <v>77</v>
      </c>
      <c r="D17" s="26"/>
      <c r="E17" s="27" t="s">
        <v>100</v>
      </c>
      <c r="F17" s="27"/>
      <c r="G17" s="28">
        <f t="shared" ref="G17:G18" si="10">ROUND(K17*0.4,0)</f>
        <v>62</v>
      </c>
      <c r="H17" s="28">
        <f t="shared" ref="H17:H18" si="11">K17</f>
        <v>156</v>
      </c>
      <c r="I17" s="29">
        <f>J17+K17</f>
        <v>234</v>
      </c>
      <c r="J17" s="35">
        <v>78</v>
      </c>
      <c r="K17" s="31">
        <f t="shared" ref="K17:K18" si="12">SUM(L17:P17)</f>
        <v>156</v>
      </c>
      <c r="L17" s="30">
        <v>56</v>
      </c>
      <c r="M17" s="30">
        <v>100</v>
      </c>
      <c r="N17" s="30"/>
      <c r="O17" s="30"/>
      <c r="P17" s="30"/>
      <c r="Q17" s="30">
        <v>68</v>
      </c>
      <c r="R17" s="30">
        <v>88</v>
      </c>
      <c r="S17" s="33"/>
      <c r="T17" s="38"/>
      <c r="U17" s="38"/>
      <c r="V17" s="33"/>
      <c r="W17" s="33"/>
      <c r="X17" s="33"/>
      <c r="Y17" s="33"/>
      <c r="Z17" s="33"/>
      <c r="AA17" s="33"/>
      <c r="AB17" s="33"/>
      <c r="AC17" s="22">
        <f>SUM(Q17:AB17)</f>
        <v>156</v>
      </c>
      <c r="AD17" s="22">
        <f>AC17-K17</f>
        <v>0</v>
      </c>
    </row>
    <row r="18" spans="1:30" s="23" customFormat="1" ht="16.5" thickBot="1" x14ac:dyDescent="0.3">
      <c r="A18" s="24" t="s">
        <v>181</v>
      </c>
      <c r="B18" s="126"/>
      <c r="C18" s="37" t="s">
        <v>78</v>
      </c>
      <c r="D18" s="26"/>
      <c r="E18" s="27"/>
      <c r="F18" s="27" t="s">
        <v>101</v>
      </c>
      <c r="G18" s="28">
        <f t="shared" si="10"/>
        <v>62</v>
      </c>
      <c r="H18" s="28">
        <f t="shared" si="11"/>
        <v>156</v>
      </c>
      <c r="I18" s="29">
        <f>J18+K18</f>
        <v>234</v>
      </c>
      <c r="J18" s="35">
        <v>78</v>
      </c>
      <c r="K18" s="31">
        <f t="shared" si="12"/>
        <v>156</v>
      </c>
      <c r="L18" s="30">
        <v>56</v>
      </c>
      <c r="M18" s="30">
        <v>100</v>
      </c>
      <c r="N18" s="30"/>
      <c r="O18" s="30"/>
      <c r="P18" s="30"/>
      <c r="Q18" s="30">
        <v>68</v>
      </c>
      <c r="R18" s="30">
        <v>88</v>
      </c>
      <c r="S18" s="33"/>
      <c r="T18" s="38"/>
      <c r="U18" s="38"/>
      <c r="V18" s="33"/>
      <c r="W18" s="33"/>
      <c r="X18" s="33"/>
      <c r="Y18" s="33"/>
      <c r="Z18" s="33"/>
      <c r="AA18" s="33"/>
      <c r="AB18" s="33"/>
      <c r="AC18" s="22">
        <f>SUM(Q18:AB18)</f>
        <v>156</v>
      </c>
      <c r="AD18" s="22">
        <f>AC18-K18</f>
        <v>0</v>
      </c>
    </row>
    <row r="19" spans="1:30" s="23" customFormat="1" ht="16.5" thickBot="1" x14ac:dyDescent="0.3">
      <c r="A19" s="24" t="s">
        <v>177</v>
      </c>
      <c r="B19" s="25" t="s">
        <v>164</v>
      </c>
      <c r="C19" s="25" t="s">
        <v>28</v>
      </c>
      <c r="D19" s="26"/>
      <c r="E19" s="27" t="s">
        <v>100</v>
      </c>
      <c r="F19" s="27"/>
      <c r="G19" s="28">
        <f t="shared" si="7"/>
        <v>47</v>
      </c>
      <c r="H19" s="28">
        <f t="shared" si="8"/>
        <v>117</v>
      </c>
      <c r="I19" s="29">
        <f t="shared" si="6"/>
        <v>175</v>
      </c>
      <c r="J19" s="30">
        <v>58</v>
      </c>
      <c r="K19" s="31">
        <f t="shared" si="9"/>
        <v>117</v>
      </c>
      <c r="L19" s="30">
        <v>111</v>
      </c>
      <c r="M19" s="30">
        <v>6</v>
      </c>
      <c r="N19" s="30"/>
      <c r="O19" s="30"/>
      <c r="P19" s="30"/>
      <c r="Q19" s="30">
        <v>50</v>
      </c>
      <c r="R19" s="30">
        <v>67</v>
      </c>
      <c r="S19" s="30"/>
      <c r="T19" s="30"/>
      <c r="U19" s="32"/>
      <c r="V19" s="33"/>
      <c r="W19" s="33"/>
      <c r="X19" s="33"/>
      <c r="Y19" s="33"/>
      <c r="Z19" s="33"/>
      <c r="AA19" s="33"/>
      <c r="AB19" s="33"/>
      <c r="AC19" s="22">
        <f t="shared" si="4"/>
        <v>117</v>
      </c>
      <c r="AD19" s="22">
        <f t="shared" si="5"/>
        <v>0</v>
      </c>
    </row>
    <row r="20" spans="1:30" s="23" customFormat="1" ht="16.5" thickBot="1" x14ac:dyDescent="0.3">
      <c r="A20" s="24" t="s">
        <v>178</v>
      </c>
      <c r="B20" s="122" t="s">
        <v>165</v>
      </c>
      <c r="C20" s="36" t="s">
        <v>29</v>
      </c>
      <c r="D20" s="26"/>
      <c r="E20" s="27" t="s">
        <v>100</v>
      </c>
      <c r="F20" s="34"/>
      <c r="G20" s="28">
        <f t="shared" si="7"/>
        <v>47</v>
      </c>
      <c r="H20" s="28">
        <f t="shared" si="8"/>
        <v>117</v>
      </c>
      <c r="I20" s="29">
        <f t="shared" si="6"/>
        <v>175</v>
      </c>
      <c r="J20" s="30">
        <v>58</v>
      </c>
      <c r="K20" s="31">
        <f t="shared" si="9"/>
        <v>117</v>
      </c>
      <c r="L20" s="30">
        <v>0</v>
      </c>
      <c r="M20" s="30">
        <v>117</v>
      </c>
      <c r="N20" s="30"/>
      <c r="O20" s="30"/>
      <c r="P20" s="30"/>
      <c r="Q20" s="30">
        <v>52</v>
      </c>
      <c r="R20" s="30">
        <v>65</v>
      </c>
      <c r="S20" s="30"/>
      <c r="T20" s="30"/>
      <c r="U20" s="32"/>
      <c r="V20" s="33"/>
      <c r="W20" s="33"/>
      <c r="X20" s="33"/>
      <c r="Y20" s="33"/>
      <c r="Z20" s="33"/>
      <c r="AA20" s="33"/>
      <c r="AB20" s="33"/>
      <c r="AC20" s="22">
        <f t="shared" si="4"/>
        <v>117</v>
      </c>
      <c r="AD20" s="22">
        <f t="shared" si="5"/>
        <v>0</v>
      </c>
    </row>
    <row r="21" spans="1:30" s="23" customFormat="1" ht="32.25" thickBot="1" x14ac:dyDescent="0.3">
      <c r="A21" s="24" t="s">
        <v>179</v>
      </c>
      <c r="B21" s="123"/>
      <c r="C21" s="25" t="s">
        <v>146</v>
      </c>
      <c r="D21" s="26"/>
      <c r="E21" s="27" t="s">
        <v>100</v>
      </c>
      <c r="F21" s="34"/>
      <c r="G21" s="28">
        <f t="shared" si="7"/>
        <v>28</v>
      </c>
      <c r="H21" s="28">
        <f t="shared" si="8"/>
        <v>70</v>
      </c>
      <c r="I21" s="29">
        <f t="shared" si="6"/>
        <v>105</v>
      </c>
      <c r="J21" s="30">
        <v>35</v>
      </c>
      <c r="K21" s="31">
        <f t="shared" si="9"/>
        <v>70</v>
      </c>
      <c r="L21" s="30">
        <v>38</v>
      </c>
      <c r="M21" s="30">
        <v>32</v>
      </c>
      <c r="N21" s="30"/>
      <c r="O21" s="30"/>
      <c r="P21" s="30"/>
      <c r="Q21" s="30">
        <v>34</v>
      </c>
      <c r="R21" s="32">
        <v>36</v>
      </c>
      <c r="S21" s="30"/>
      <c r="T21" s="30"/>
      <c r="U21" s="32"/>
      <c r="V21" s="33"/>
      <c r="W21" s="33"/>
      <c r="X21" s="33"/>
      <c r="Y21" s="33"/>
      <c r="Z21" s="33"/>
      <c r="AA21" s="33"/>
      <c r="AB21" s="33"/>
      <c r="AC21" s="22">
        <f t="shared" si="4"/>
        <v>70</v>
      </c>
      <c r="AD21" s="22">
        <f t="shared" si="5"/>
        <v>0</v>
      </c>
    </row>
    <row r="22" spans="1:30" s="23" customFormat="1" ht="16.5" thickBot="1" x14ac:dyDescent="0.3">
      <c r="A22" s="24" t="s">
        <v>148</v>
      </c>
      <c r="B22" s="127" t="s">
        <v>132</v>
      </c>
      <c r="C22" s="128"/>
      <c r="D22" s="26"/>
      <c r="E22" s="27" t="s">
        <v>149</v>
      </c>
      <c r="F22" s="34"/>
      <c r="G22" s="28">
        <f t="shared" si="7"/>
        <v>0</v>
      </c>
      <c r="H22" s="28">
        <f t="shared" si="8"/>
        <v>0</v>
      </c>
      <c r="I22" s="29">
        <f t="shared" si="6"/>
        <v>36</v>
      </c>
      <c r="J22" s="30">
        <v>36</v>
      </c>
      <c r="K22" s="31">
        <f t="shared" si="9"/>
        <v>0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3"/>
      <c r="W22" s="33"/>
      <c r="X22" s="33"/>
      <c r="Y22" s="33"/>
      <c r="Z22" s="33"/>
      <c r="AA22" s="33"/>
      <c r="AB22" s="33"/>
      <c r="AC22" s="22">
        <f t="shared" si="4"/>
        <v>0</v>
      </c>
      <c r="AD22" s="22">
        <f t="shared" si="5"/>
        <v>0</v>
      </c>
    </row>
    <row r="23" spans="1:30" s="85" customFormat="1" ht="33.75" customHeight="1" thickBot="1" x14ac:dyDescent="0.3">
      <c r="A23" s="87" t="s">
        <v>64</v>
      </c>
      <c r="B23" s="114" t="s">
        <v>65</v>
      </c>
      <c r="C23" s="115"/>
      <c r="D23" s="40"/>
      <c r="E23" s="41"/>
      <c r="F23" s="40"/>
      <c r="G23" s="21">
        <f t="shared" ref="G23:T23" si="13">SUM(G24:G28)</f>
        <v>198</v>
      </c>
      <c r="H23" s="21">
        <f t="shared" si="13"/>
        <v>496</v>
      </c>
      <c r="I23" s="21">
        <f t="shared" si="13"/>
        <v>744</v>
      </c>
      <c r="J23" s="20">
        <f t="shared" si="13"/>
        <v>248</v>
      </c>
      <c r="K23" s="20">
        <f t="shared" si="13"/>
        <v>496</v>
      </c>
      <c r="L23" s="20">
        <f t="shared" si="13"/>
        <v>96</v>
      </c>
      <c r="M23" s="20">
        <f t="shared" si="13"/>
        <v>400</v>
      </c>
      <c r="N23" s="20">
        <f t="shared" si="13"/>
        <v>0</v>
      </c>
      <c r="O23" s="20">
        <f t="shared" si="13"/>
        <v>0</v>
      </c>
      <c r="P23" s="20">
        <f t="shared" si="13"/>
        <v>0</v>
      </c>
      <c r="Q23" s="20">
        <f t="shared" si="13"/>
        <v>0</v>
      </c>
      <c r="R23" s="20">
        <f t="shared" si="13"/>
        <v>0</v>
      </c>
      <c r="S23" s="20">
        <f t="shared" si="13"/>
        <v>194</v>
      </c>
      <c r="T23" s="20">
        <f t="shared" si="13"/>
        <v>98</v>
      </c>
      <c r="U23" s="20"/>
      <c r="V23" s="20">
        <f>SUM(V24:V28)</f>
        <v>44</v>
      </c>
      <c r="W23" s="20"/>
      <c r="X23" s="20">
        <f>SUM(X24:X28)</f>
        <v>76</v>
      </c>
      <c r="Y23" s="20"/>
      <c r="Z23" s="20">
        <f>SUM(Z24:Z28)</f>
        <v>36</v>
      </c>
      <c r="AA23" s="20"/>
      <c r="AB23" s="20">
        <f>SUM(AB24:AB28)</f>
        <v>48</v>
      </c>
      <c r="AC23" s="83">
        <f t="shared" si="4"/>
        <v>496</v>
      </c>
      <c r="AD23" s="83">
        <f t="shared" ref="AD23:AD70" si="14">AC23-K23</f>
        <v>0</v>
      </c>
    </row>
    <row r="24" spans="1:30" s="23" customFormat="1" ht="16.5" thickBot="1" x14ac:dyDescent="0.3">
      <c r="A24" s="24" t="s">
        <v>62</v>
      </c>
      <c r="B24" s="98" t="s">
        <v>79</v>
      </c>
      <c r="C24" s="99"/>
      <c r="D24" s="26"/>
      <c r="E24" s="30" t="s">
        <v>100</v>
      </c>
      <c r="F24" s="26"/>
      <c r="G24" s="28">
        <f t="shared" ref="G24:G28" si="15">ROUND(K24*0.4,0)</f>
        <v>19</v>
      </c>
      <c r="H24" s="28">
        <f t="shared" ref="H24:H28" si="16">K24</f>
        <v>48</v>
      </c>
      <c r="I24" s="29">
        <f t="shared" ref="I24:I32" si="17">J24+K24</f>
        <v>72</v>
      </c>
      <c r="J24" s="30">
        <v>24</v>
      </c>
      <c r="K24" s="31">
        <f t="shared" ref="K24:K28" si="18">SUM(L24:P24)</f>
        <v>48</v>
      </c>
      <c r="L24" s="30">
        <v>38</v>
      </c>
      <c r="M24" s="30">
        <v>10</v>
      </c>
      <c r="N24" s="30"/>
      <c r="O24" s="30"/>
      <c r="P24" s="30"/>
      <c r="Q24" s="30"/>
      <c r="R24" s="33"/>
      <c r="S24" s="33">
        <v>48</v>
      </c>
      <c r="T24" s="33"/>
      <c r="U24" s="33"/>
      <c r="V24" s="33"/>
      <c r="W24" s="33"/>
      <c r="X24" s="33"/>
      <c r="Y24" s="33"/>
      <c r="Z24" s="33"/>
      <c r="AA24" s="33"/>
      <c r="AB24" s="33"/>
      <c r="AC24" s="22">
        <f t="shared" si="4"/>
        <v>48</v>
      </c>
      <c r="AD24" s="22">
        <f t="shared" si="14"/>
        <v>0</v>
      </c>
    </row>
    <row r="25" spans="1:30" s="23" customFormat="1" ht="16.5" thickBot="1" x14ac:dyDescent="0.3">
      <c r="A25" s="24" t="s">
        <v>63</v>
      </c>
      <c r="B25" s="98" t="s">
        <v>28</v>
      </c>
      <c r="C25" s="99"/>
      <c r="D25" s="26"/>
      <c r="E25" s="30" t="s">
        <v>100</v>
      </c>
      <c r="F25" s="26"/>
      <c r="G25" s="28">
        <f t="shared" si="15"/>
        <v>19</v>
      </c>
      <c r="H25" s="28">
        <f t="shared" si="16"/>
        <v>48</v>
      </c>
      <c r="I25" s="42">
        <f t="shared" si="17"/>
        <v>72</v>
      </c>
      <c r="J25" s="30">
        <v>24</v>
      </c>
      <c r="K25" s="31">
        <f t="shared" si="18"/>
        <v>48</v>
      </c>
      <c r="L25" s="30">
        <v>24</v>
      </c>
      <c r="M25" s="30">
        <v>24</v>
      </c>
      <c r="N25" s="30"/>
      <c r="O25" s="30"/>
      <c r="P25" s="30"/>
      <c r="Q25" s="30"/>
      <c r="R25" s="33"/>
      <c r="S25" s="33">
        <v>48</v>
      </c>
      <c r="T25" s="33"/>
      <c r="U25" s="33"/>
      <c r="V25" s="33"/>
      <c r="W25" s="33"/>
      <c r="X25" s="33"/>
      <c r="Y25" s="33"/>
      <c r="Z25" s="33"/>
      <c r="AA25" s="33"/>
      <c r="AB25" s="33"/>
      <c r="AC25" s="22">
        <f t="shared" si="4"/>
        <v>48</v>
      </c>
      <c r="AD25" s="22">
        <f t="shared" si="14"/>
        <v>0</v>
      </c>
    </row>
    <row r="26" spans="1:30" s="23" customFormat="1" ht="24" customHeight="1" thickBot="1" x14ac:dyDescent="0.3">
      <c r="A26" s="24" t="s">
        <v>69</v>
      </c>
      <c r="B26" s="98" t="s">
        <v>145</v>
      </c>
      <c r="C26" s="99"/>
      <c r="D26" s="88" t="s">
        <v>150</v>
      </c>
      <c r="E26" s="30" t="s">
        <v>100</v>
      </c>
      <c r="F26" s="26"/>
      <c r="G26" s="28">
        <f t="shared" si="15"/>
        <v>67</v>
      </c>
      <c r="H26" s="28">
        <f t="shared" si="16"/>
        <v>168</v>
      </c>
      <c r="I26" s="42">
        <f t="shared" si="17"/>
        <v>252</v>
      </c>
      <c r="J26" s="30">
        <v>84</v>
      </c>
      <c r="K26" s="31">
        <f t="shared" si="18"/>
        <v>168</v>
      </c>
      <c r="L26" s="30">
        <v>0</v>
      </c>
      <c r="M26" s="30">
        <v>168</v>
      </c>
      <c r="N26" s="30"/>
      <c r="O26" s="30"/>
      <c r="P26" s="30"/>
      <c r="Q26" s="30"/>
      <c r="R26" s="33"/>
      <c r="S26" s="33">
        <v>34</v>
      </c>
      <c r="T26" s="33">
        <v>32</v>
      </c>
      <c r="U26" s="33"/>
      <c r="V26" s="33">
        <v>22</v>
      </c>
      <c r="W26" s="33"/>
      <c r="X26" s="33">
        <v>40</v>
      </c>
      <c r="Y26" s="33"/>
      <c r="Z26" s="33">
        <v>18</v>
      </c>
      <c r="AA26" s="33"/>
      <c r="AB26" s="33">
        <v>22</v>
      </c>
      <c r="AC26" s="22">
        <f t="shared" si="4"/>
        <v>168</v>
      </c>
      <c r="AD26" s="22">
        <f t="shared" si="14"/>
        <v>0</v>
      </c>
    </row>
    <row r="27" spans="1:30" s="23" customFormat="1" ht="24" customHeight="1" thickBot="1" x14ac:dyDescent="0.3">
      <c r="A27" s="24" t="s">
        <v>70</v>
      </c>
      <c r="B27" s="98" t="s">
        <v>29</v>
      </c>
      <c r="C27" s="99"/>
      <c r="D27" s="88" t="s">
        <v>150</v>
      </c>
      <c r="E27" s="30" t="s">
        <v>100</v>
      </c>
      <c r="F27" s="26"/>
      <c r="G27" s="28">
        <f t="shared" si="15"/>
        <v>67</v>
      </c>
      <c r="H27" s="28">
        <f t="shared" si="16"/>
        <v>168</v>
      </c>
      <c r="I27" s="42">
        <f t="shared" si="17"/>
        <v>252</v>
      </c>
      <c r="J27" s="30">
        <v>84</v>
      </c>
      <c r="K27" s="31">
        <f t="shared" si="18"/>
        <v>168</v>
      </c>
      <c r="L27" s="30">
        <v>0</v>
      </c>
      <c r="M27" s="30">
        <v>168</v>
      </c>
      <c r="N27" s="30"/>
      <c r="O27" s="30"/>
      <c r="P27" s="30"/>
      <c r="Q27" s="30"/>
      <c r="R27" s="33"/>
      <c r="S27" s="33">
        <v>32</v>
      </c>
      <c r="T27" s="33">
        <v>34</v>
      </c>
      <c r="U27" s="33"/>
      <c r="V27" s="33">
        <v>22</v>
      </c>
      <c r="W27" s="33"/>
      <c r="X27" s="33">
        <v>36</v>
      </c>
      <c r="Y27" s="33"/>
      <c r="Z27" s="33">
        <v>18</v>
      </c>
      <c r="AA27" s="33"/>
      <c r="AB27" s="33">
        <v>26</v>
      </c>
      <c r="AC27" s="22">
        <f t="shared" si="4"/>
        <v>168</v>
      </c>
      <c r="AD27" s="22">
        <f t="shared" si="14"/>
        <v>0</v>
      </c>
    </row>
    <row r="28" spans="1:30" s="23" customFormat="1" ht="16.5" thickBot="1" x14ac:dyDescent="0.3">
      <c r="A28" s="24" t="s">
        <v>71</v>
      </c>
      <c r="B28" s="98" t="s">
        <v>151</v>
      </c>
      <c r="C28" s="99"/>
      <c r="D28" s="26"/>
      <c r="E28" s="30" t="s">
        <v>100</v>
      </c>
      <c r="F28" s="26"/>
      <c r="G28" s="28">
        <f t="shared" si="15"/>
        <v>26</v>
      </c>
      <c r="H28" s="28">
        <f t="shared" si="16"/>
        <v>64</v>
      </c>
      <c r="I28" s="42">
        <f t="shared" si="17"/>
        <v>96</v>
      </c>
      <c r="J28" s="30">
        <v>32</v>
      </c>
      <c r="K28" s="31">
        <f t="shared" si="18"/>
        <v>64</v>
      </c>
      <c r="L28" s="30">
        <v>34</v>
      </c>
      <c r="M28" s="30">
        <v>30</v>
      </c>
      <c r="N28" s="30"/>
      <c r="O28" s="30"/>
      <c r="P28" s="30"/>
      <c r="Q28" s="30"/>
      <c r="R28" s="33"/>
      <c r="S28" s="33">
        <v>32</v>
      </c>
      <c r="T28" s="33">
        <v>32</v>
      </c>
      <c r="U28" s="33"/>
      <c r="V28" s="33"/>
      <c r="W28" s="33"/>
      <c r="X28" s="33"/>
      <c r="Y28" s="33"/>
      <c r="Z28" s="33"/>
      <c r="AA28" s="33"/>
      <c r="AB28" s="33"/>
      <c r="AC28" s="22">
        <f t="shared" si="4"/>
        <v>64</v>
      </c>
      <c r="AD28" s="22">
        <f t="shared" si="14"/>
        <v>0</v>
      </c>
    </row>
    <row r="29" spans="1:30" s="23" customFormat="1" ht="16.5" thickBot="1" x14ac:dyDescent="0.3">
      <c r="A29" s="39" t="s">
        <v>66</v>
      </c>
      <c r="B29" s="110" t="s">
        <v>67</v>
      </c>
      <c r="C29" s="111"/>
      <c r="D29" s="40"/>
      <c r="E29" s="40"/>
      <c r="F29" s="40"/>
      <c r="G29" s="20">
        <f>SUM(G30:G32)</f>
        <v>82</v>
      </c>
      <c r="H29" s="20">
        <f t="shared" ref="H29:AB29" si="19">SUM(H30:H32)</f>
        <v>206</v>
      </c>
      <c r="I29" s="20">
        <f t="shared" si="19"/>
        <v>309</v>
      </c>
      <c r="J29" s="20">
        <f t="shared" si="19"/>
        <v>103</v>
      </c>
      <c r="K29" s="20">
        <f t="shared" si="19"/>
        <v>206</v>
      </c>
      <c r="L29" s="20">
        <f t="shared" si="19"/>
        <v>100</v>
      </c>
      <c r="M29" s="20">
        <f t="shared" si="19"/>
        <v>106</v>
      </c>
      <c r="N29" s="20">
        <f t="shared" si="19"/>
        <v>0</v>
      </c>
      <c r="O29" s="20">
        <f t="shared" si="19"/>
        <v>0</v>
      </c>
      <c r="P29" s="20">
        <f t="shared" si="19"/>
        <v>0</v>
      </c>
      <c r="Q29" s="20">
        <f t="shared" si="19"/>
        <v>0</v>
      </c>
      <c r="R29" s="20">
        <f t="shared" si="19"/>
        <v>0</v>
      </c>
      <c r="S29" s="20">
        <f t="shared" si="19"/>
        <v>70</v>
      </c>
      <c r="T29" s="20">
        <f t="shared" si="19"/>
        <v>0</v>
      </c>
      <c r="U29" s="20">
        <f t="shared" si="19"/>
        <v>0</v>
      </c>
      <c r="V29" s="20">
        <f t="shared" si="19"/>
        <v>0</v>
      </c>
      <c r="W29" s="20">
        <f t="shared" si="19"/>
        <v>0</v>
      </c>
      <c r="X29" s="20">
        <f t="shared" si="19"/>
        <v>110</v>
      </c>
      <c r="Y29" s="20">
        <f t="shared" si="19"/>
        <v>0</v>
      </c>
      <c r="Z29" s="20">
        <f t="shared" si="19"/>
        <v>26</v>
      </c>
      <c r="AA29" s="20">
        <f t="shared" si="19"/>
        <v>0</v>
      </c>
      <c r="AB29" s="20">
        <f t="shared" si="19"/>
        <v>0</v>
      </c>
      <c r="AC29" s="22">
        <f t="shared" si="4"/>
        <v>206</v>
      </c>
      <c r="AD29" s="22">
        <f t="shared" si="14"/>
        <v>0</v>
      </c>
    </row>
    <row r="30" spans="1:30" s="23" customFormat="1" ht="16.5" thickBot="1" x14ac:dyDescent="0.3">
      <c r="A30" s="43" t="s">
        <v>72</v>
      </c>
      <c r="B30" s="112" t="s">
        <v>30</v>
      </c>
      <c r="C30" s="113"/>
      <c r="D30" s="26"/>
      <c r="E30" s="26" t="s">
        <v>100</v>
      </c>
      <c r="F30" s="26"/>
      <c r="G30" s="28">
        <f>ROUND(K30*0.4,0)</f>
        <v>28</v>
      </c>
      <c r="H30" s="28">
        <f>K30</f>
        <v>70</v>
      </c>
      <c r="I30" s="42">
        <f t="shared" ref="I30:I31" si="20">J30+K30</f>
        <v>105</v>
      </c>
      <c r="J30" s="30">
        <v>35</v>
      </c>
      <c r="K30" s="31">
        <f>L30+M30</f>
        <v>70</v>
      </c>
      <c r="L30" s="30">
        <v>34</v>
      </c>
      <c r="M30" s="30">
        <v>36</v>
      </c>
      <c r="N30" s="30"/>
      <c r="O30" s="30"/>
      <c r="P30" s="30"/>
      <c r="Q30" s="30"/>
      <c r="R30" s="33"/>
      <c r="S30" s="33">
        <v>70</v>
      </c>
      <c r="T30" s="33"/>
      <c r="U30" s="33"/>
      <c r="V30" s="33"/>
      <c r="W30" s="33"/>
      <c r="X30" s="33"/>
      <c r="Y30" s="33"/>
      <c r="Z30" s="33"/>
      <c r="AA30" s="33"/>
      <c r="AB30" s="33"/>
      <c r="AC30" s="22">
        <f t="shared" si="4"/>
        <v>70</v>
      </c>
      <c r="AD30" s="22">
        <f t="shared" si="14"/>
        <v>0</v>
      </c>
    </row>
    <row r="31" spans="1:30" s="23" customFormat="1" ht="33" customHeight="1" thickBot="1" x14ac:dyDescent="0.3">
      <c r="A31" s="43" t="s">
        <v>73</v>
      </c>
      <c r="B31" s="112" t="s">
        <v>88</v>
      </c>
      <c r="C31" s="113"/>
      <c r="D31" s="26"/>
      <c r="E31" s="26" t="s">
        <v>100</v>
      </c>
      <c r="F31" s="26"/>
      <c r="G31" s="28">
        <f>ROUND(K31*0.4,0)</f>
        <v>32</v>
      </c>
      <c r="H31" s="28">
        <f>K31</f>
        <v>80</v>
      </c>
      <c r="I31" s="42">
        <f t="shared" si="20"/>
        <v>120</v>
      </c>
      <c r="J31" s="30">
        <v>40</v>
      </c>
      <c r="K31" s="31">
        <f>L31+M31</f>
        <v>80</v>
      </c>
      <c r="L31" s="30">
        <v>20</v>
      </c>
      <c r="M31" s="30">
        <v>60</v>
      </c>
      <c r="N31" s="30"/>
      <c r="O31" s="30"/>
      <c r="P31" s="30"/>
      <c r="Q31" s="30"/>
      <c r="R31" s="33"/>
      <c r="S31" s="33"/>
      <c r="T31" s="33"/>
      <c r="U31" s="33"/>
      <c r="V31" s="33"/>
      <c r="W31" s="33"/>
      <c r="X31" s="33">
        <v>80</v>
      </c>
      <c r="Y31" s="33"/>
      <c r="Z31" s="33"/>
      <c r="AA31" s="33"/>
      <c r="AB31" s="33"/>
      <c r="AC31" s="22">
        <f t="shared" ref="AC31" si="21">SUM(Q31:AB31)</f>
        <v>80</v>
      </c>
      <c r="AD31" s="22">
        <f t="shared" ref="AD31" si="22">AC31-K31</f>
        <v>0</v>
      </c>
    </row>
    <row r="32" spans="1:30" s="23" customFormat="1" ht="16.5" thickBot="1" x14ac:dyDescent="0.3">
      <c r="A32" s="43" t="s">
        <v>103</v>
      </c>
      <c r="B32" s="112" t="s">
        <v>80</v>
      </c>
      <c r="C32" s="113"/>
      <c r="D32" s="26"/>
      <c r="E32" s="26" t="s">
        <v>100</v>
      </c>
      <c r="F32" s="26"/>
      <c r="G32" s="28">
        <f>ROUND(K32*0.4,0)</f>
        <v>22</v>
      </c>
      <c r="H32" s="28">
        <f>K32</f>
        <v>56</v>
      </c>
      <c r="I32" s="42">
        <f t="shared" si="17"/>
        <v>84</v>
      </c>
      <c r="J32" s="30">
        <v>28</v>
      </c>
      <c r="K32" s="31">
        <f>L32+M32</f>
        <v>56</v>
      </c>
      <c r="L32" s="30">
        <v>46</v>
      </c>
      <c r="M32" s="30">
        <v>10</v>
      </c>
      <c r="N32" s="30"/>
      <c r="O32" s="30"/>
      <c r="P32" s="30"/>
      <c r="Q32" s="30"/>
      <c r="R32" s="33"/>
      <c r="S32" s="33"/>
      <c r="T32" s="33"/>
      <c r="U32" s="33"/>
      <c r="V32" s="33"/>
      <c r="W32" s="33"/>
      <c r="X32" s="33">
        <v>30</v>
      </c>
      <c r="Y32" s="33"/>
      <c r="Z32" s="33">
        <v>26</v>
      </c>
      <c r="AA32" s="33"/>
      <c r="AB32" s="33"/>
      <c r="AC32" s="22">
        <f t="shared" si="4"/>
        <v>56</v>
      </c>
      <c r="AD32" s="22">
        <f t="shared" si="14"/>
        <v>0</v>
      </c>
    </row>
    <row r="33" spans="1:30" s="23" customFormat="1" ht="16.5" thickBot="1" x14ac:dyDescent="0.3">
      <c r="A33" s="44" t="s">
        <v>13</v>
      </c>
      <c r="B33" s="114" t="s">
        <v>14</v>
      </c>
      <c r="C33" s="115"/>
      <c r="D33" s="20"/>
      <c r="E33" s="20"/>
      <c r="F33" s="20"/>
      <c r="G33" s="20">
        <f>G34+G48</f>
        <v>928</v>
      </c>
      <c r="H33" s="20">
        <f>H34+H48</f>
        <v>2322</v>
      </c>
      <c r="I33" s="20">
        <f>I34+I48</f>
        <v>3483</v>
      </c>
      <c r="J33" s="20">
        <f t="shared" ref="J33:AB33" si="23">J34+J48</f>
        <v>1161</v>
      </c>
      <c r="K33" s="20">
        <f t="shared" si="23"/>
        <v>2322</v>
      </c>
      <c r="L33" s="20">
        <f t="shared" si="23"/>
        <v>1125</v>
      </c>
      <c r="M33" s="20">
        <f t="shared" si="23"/>
        <v>1137</v>
      </c>
      <c r="N33" s="20">
        <f t="shared" si="23"/>
        <v>0</v>
      </c>
      <c r="O33" s="20">
        <f t="shared" si="23"/>
        <v>0</v>
      </c>
      <c r="P33" s="20">
        <f t="shared" si="23"/>
        <v>60</v>
      </c>
      <c r="Q33" s="20">
        <f t="shared" si="23"/>
        <v>0</v>
      </c>
      <c r="R33" s="20">
        <f t="shared" si="23"/>
        <v>0</v>
      </c>
      <c r="S33" s="20">
        <f t="shared" si="23"/>
        <v>348</v>
      </c>
      <c r="T33" s="20">
        <f t="shared" si="23"/>
        <v>586</v>
      </c>
      <c r="U33" s="20"/>
      <c r="V33" s="20">
        <f t="shared" si="23"/>
        <v>388</v>
      </c>
      <c r="W33" s="20"/>
      <c r="X33" s="20">
        <f t="shared" si="23"/>
        <v>462</v>
      </c>
      <c r="Y33" s="20"/>
      <c r="Z33" s="20">
        <f t="shared" si="23"/>
        <v>406</v>
      </c>
      <c r="AA33" s="20"/>
      <c r="AB33" s="20">
        <f t="shared" si="23"/>
        <v>132</v>
      </c>
      <c r="AC33" s="22">
        <f t="shared" si="4"/>
        <v>2322</v>
      </c>
      <c r="AD33" s="22">
        <f t="shared" si="14"/>
        <v>0</v>
      </c>
    </row>
    <row r="34" spans="1:30" s="23" customFormat="1" ht="16.5" thickBot="1" x14ac:dyDescent="0.3">
      <c r="A34" s="45" t="s">
        <v>15</v>
      </c>
      <c r="B34" s="108" t="s">
        <v>42</v>
      </c>
      <c r="C34" s="109"/>
      <c r="D34" s="46"/>
      <c r="E34" s="46"/>
      <c r="F34" s="46"/>
      <c r="G34" s="46">
        <f>SUM(G35:G47)</f>
        <v>426</v>
      </c>
      <c r="H34" s="46">
        <f>SUM(H35:H47)</f>
        <v>1068</v>
      </c>
      <c r="I34" s="46">
        <f>SUM(I35:I47)</f>
        <v>1602</v>
      </c>
      <c r="J34" s="46">
        <f t="shared" ref="J34:AB34" si="24">SUM(J35:J47)</f>
        <v>534</v>
      </c>
      <c r="K34" s="46">
        <f t="shared" si="24"/>
        <v>1068</v>
      </c>
      <c r="L34" s="46">
        <f t="shared" si="24"/>
        <v>517</v>
      </c>
      <c r="M34" s="46">
        <f t="shared" si="24"/>
        <v>551</v>
      </c>
      <c r="N34" s="46">
        <f t="shared" si="24"/>
        <v>0</v>
      </c>
      <c r="O34" s="46">
        <f t="shared" si="24"/>
        <v>0</v>
      </c>
      <c r="P34" s="46">
        <f t="shared" si="24"/>
        <v>0</v>
      </c>
      <c r="Q34" s="46">
        <f t="shared" si="24"/>
        <v>0</v>
      </c>
      <c r="R34" s="46">
        <f t="shared" si="24"/>
        <v>0</v>
      </c>
      <c r="S34" s="46">
        <f t="shared" si="24"/>
        <v>198</v>
      </c>
      <c r="T34" s="46">
        <f t="shared" si="24"/>
        <v>288</v>
      </c>
      <c r="U34" s="46"/>
      <c r="V34" s="46">
        <f t="shared" si="24"/>
        <v>128</v>
      </c>
      <c r="W34" s="46"/>
      <c r="X34" s="46">
        <f t="shared" si="24"/>
        <v>164</v>
      </c>
      <c r="Y34" s="46"/>
      <c r="Z34" s="46">
        <f t="shared" si="24"/>
        <v>262</v>
      </c>
      <c r="AA34" s="46"/>
      <c r="AB34" s="46">
        <f t="shared" si="24"/>
        <v>28</v>
      </c>
      <c r="AC34" s="22">
        <f t="shared" si="4"/>
        <v>1068</v>
      </c>
      <c r="AD34" s="22">
        <f t="shared" si="14"/>
        <v>0</v>
      </c>
    </row>
    <row r="35" spans="1:30" s="23" customFormat="1" ht="16.5" thickBot="1" x14ac:dyDescent="0.3">
      <c r="A35" s="47" t="s">
        <v>43</v>
      </c>
      <c r="B35" s="106" t="s">
        <v>104</v>
      </c>
      <c r="C35" s="107"/>
      <c r="D35" s="48"/>
      <c r="E35" s="26" t="s">
        <v>100</v>
      </c>
      <c r="F35" s="34"/>
      <c r="G35" s="28">
        <f t="shared" ref="G35:G47" si="25">ROUND(K35*0.4,0)</f>
        <v>36</v>
      </c>
      <c r="H35" s="28">
        <f t="shared" ref="H35:H47" si="26">K35</f>
        <v>90</v>
      </c>
      <c r="I35" s="42">
        <f t="shared" ref="I35:I47" si="27">J35+K35</f>
        <v>135</v>
      </c>
      <c r="J35" s="30">
        <v>45</v>
      </c>
      <c r="K35" s="31">
        <f t="shared" ref="K35:K47" si="28">SUM(L35:P35)</f>
        <v>90</v>
      </c>
      <c r="L35" s="30">
        <v>60</v>
      </c>
      <c r="M35" s="30">
        <v>30</v>
      </c>
      <c r="N35" s="30"/>
      <c r="O35" s="30"/>
      <c r="P35" s="30"/>
      <c r="Q35" s="30"/>
      <c r="R35" s="26"/>
      <c r="S35" s="26"/>
      <c r="T35" s="26"/>
      <c r="U35" s="26"/>
      <c r="V35" s="26"/>
      <c r="W35" s="26"/>
      <c r="X35" s="26">
        <v>46</v>
      </c>
      <c r="Y35" s="26"/>
      <c r="Z35" s="26">
        <v>44</v>
      </c>
      <c r="AA35" s="26"/>
      <c r="AB35" s="26"/>
      <c r="AC35" s="22">
        <f t="shared" si="4"/>
        <v>90</v>
      </c>
      <c r="AD35" s="22">
        <f t="shared" si="14"/>
        <v>0</v>
      </c>
    </row>
    <row r="36" spans="1:30" s="23" customFormat="1" ht="16.5" thickBot="1" x14ac:dyDescent="0.3">
      <c r="A36" s="47" t="s">
        <v>44</v>
      </c>
      <c r="B36" s="106" t="s">
        <v>105</v>
      </c>
      <c r="C36" s="107"/>
      <c r="D36" s="48"/>
      <c r="E36" s="34" t="s">
        <v>100</v>
      </c>
      <c r="F36" s="34"/>
      <c r="G36" s="28">
        <f t="shared" si="25"/>
        <v>18</v>
      </c>
      <c r="H36" s="28">
        <f t="shared" si="26"/>
        <v>46</v>
      </c>
      <c r="I36" s="42">
        <f t="shared" si="27"/>
        <v>69</v>
      </c>
      <c r="J36" s="30">
        <v>23</v>
      </c>
      <c r="K36" s="31">
        <f t="shared" si="28"/>
        <v>46</v>
      </c>
      <c r="L36" s="30">
        <v>26</v>
      </c>
      <c r="M36" s="30">
        <v>20</v>
      </c>
      <c r="N36" s="30"/>
      <c r="O36" s="30"/>
      <c r="P36" s="30"/>
      <c r="Q36" s="30"/>
      <c r="R36" s="26"/>
      <c r="S36" s="26"/>
      <c r="T36" s="26"/>
      <c r="U36" s="26"/>
      <c r="V36" s="26">
        <v>46</v>
      </c>
      <c r="W36" s="26"/>
      <c r="X36" s="26"/>
      <c r="Y36" s="26"/>
      <c r="Z36" s="26"/>
      <c r="AA36" s="26"/>
      <c r="AB36" s="26"/>
      <c r="AC36" s="22">
        <f t="shared" si="4"/>
        <v>46</v>
      </c>
      <c r="AD36" s="22">
        <f t="shared" si="14"/>
        <v>0</v>
      </c>
    </row>
    <row r="37" spans="1:30" s="23" customFormat="1" ht="16.5" thickBot="1" x14ac:dyDescent="0.3">
      <c r="A37" s="47" t="s">
        <v>45</v>
      </c>
      <c r="B37" s="104" t="s">
        <v>89</v>
      </c>
      <c r="C37" s="105"/>
      <c r="D37" s="48"/>
      <c r="E37" s="34" t="s">
        <v>100</v>
      </c>
      <c r="F37" s="34"/>
      <c r="G37" s="28">
        <f t="shared" si="25"/>
        <v>14</v>
      </c>
      <c r="H37" s="28">
        <f t="shared" si="26"/>
        <v>36</v>
      </c>
      <c r="I37" s="42">
        <f t="shared" si="27"/>
        <v>54</v>
      </c>
      <c r="J37" s="30">
        <v>18</v>
      </c>
      <c r="K37" s="31">
        <f t="shared" si="28"/>
        <v>36</v>
      </c>
      <c r="L37" s="30">
        <v>24</v>
      </c>
      <c r="M37" s="30">
        <v>12</v>
      </c>
      <c r="N37" s="30"/>
      <c r="O37" s="30"/>
      <c r="P37" s="30"/>
      <c r="Q37" s="30"/>
      <c r="R37" s="26"/>
      <c r="S37" s="26"/>
      <c r="T37" s="26"/>
      <c r="U37" s="26"/>
      <c r="V37" s="26"/>
      <c r="W37" s="26"/>
      <c r="X37" s="26"/>
      <c r="Y37" s="26"/>
      <c r="Z37" s="26">
        <v>36</v>
      </c>
      <c r="AA37" s="26"/>
      <c r="AB37" s="26"/>
      <c r="AC37" s="22">
        <f t="shared" si="4"/>
        <v>36</v>
      </c>
      <c r="AD37" s="22">
        <f t="shared" si="14"/>
        <v>0</v>
      </c>
    </row>
    <row r="38" spans="1:30" s="23" customFormat="1" ht="16.5" thickBot="1" x14ac:dyDescent="0.3">
      <c r="A38" s="47" t="s">
        <v>46</v>
      </c>
      <c r="B38" s="106" t="s">
        <v>106</v>
      </c>
      <c r="C38" s="107"/>
      <c r="D38" s="48"/>
      <c r="E38" s="34"/>
      <c r="F38" s="34" t="s">
        <v>101</v>
      </c>
      <c r="G38" s="28">
        <f t="shared" si="25"/>
        <v>79</v>
      </c>
      <c r="H38" s="28">
        <f t="shared" si="26"/>
        <v>198</v>
      </c>
      <c r="I38" s="42">
        <f t="shared" si="27"/>
        <v>297</v>
      </c>
      <c r="J38" s="30">
        <v>99</v>
      </c>
      <c r="K38" s="31">
        <f t="shared" si="28"/>
        <v>198</v>
      </c>
      <c r="L38" s="30">
        <v>128</v>
      </c>
      <c r="M38" s="30">
        <v>70</v>
      </c>
      <c r="N38" s="30"/>
      <c r="O38" s="30"/>
      <c r="P38" s="30"/>
      <c r="Q38" s="30"/>
      <c r="R38" s="26"/>
      <c r="S38" s="26">
        <v>68</v>
      </c>
      <c r="T38" s="26">
        <v>130</v>
      </c>
      <c r="U38" s="26"/>
      <c r="V38" s="26"/>
      <c r="W38" s="26"/>
      <c r="X38" s="26"/>
      <c r="Y38" s="26"/>
      <c r="Z38" s="26"/>
      <c r="AA38" s="26"/>
      <c r="AB38" s="26"/>
      <c r="AC38" s="22">
        <f t="shared" si="4"/>
        <v>198</v>
      </c>
      <c r="AD38" s="22">
        <f t="shared" si="14"/>
        <v>0</v>
      </c>
    </row>
    <row r="39" spans="1:30" s="23" customFormat="1" ht="16.5" thickBot="1" x14ac:dyDescent="0.3">
      <c r="A39" s="47" t="s">
        <v>47</v>
      </c>
      <c r="B39" s="106" t="s">
        <v>107</v>
      </c>
      <c r="C39" s="107"/>
      <c r="D39" s="48"/>
      <c r="E39" s="34" t="s">
        <v>100</v>
      </c>
      <c r="F39" s="34"/>
      <c r="G39" s="28">
        <f t="shared" si="25"/>
        <v>66</v>
      </c>
      <c r="H39" s="28">
        <f t="shared" si="26"/>
        <v>166</v>
      </c>
      <c r="I39" s="42">
        <f t="shared" si="27"/>
        <v>249</v>
      </c>
      <c r="J39" s="30">
        <v>83</v>
      </c>
      <c r="K39" s="31">
        <f t="shared" si="28"/>
        <v>166</v>
      </c>
      <c r="L39" s="30">
        <v>58</v>
      </c>
      <c r="M39" s="32">
        <v>108</v>
      </c>
      <c r="N39" s="30"/>
      <c r="O39" s="30"/>
      <c r="P39" s="30"/>
      <c r="Q39" s="30"/>
      <c r="R39" s="26"/>
      <c r="S39" s="26">
        <v>58</v>
      </c>
      <c r="T39" s="26">
        <v>108</v>
      </c>
      <c r="U39" s="26"/>
      <c r="V39" s="26"/>
      <c r="W39" s="26"/>
      <c r="X39" s="26"/>
      <c r="Y39" s="26"/>
      <c r="Z39" s="26"/>
      <c r="AA39" s="26"/>
      <c r="AB39" s="26"/>
      <c r="AC39" s="22">
        <f t="shared" si="4"/>
        <v>166</v>
      </c>
      <c r="AD39" s="22">
        <f t="shared" si="14"/>
        <v>0</v>
      </c>
    </row>
    <row r="40" spans="1:30" s="23" customFormat="1" ht="16.5" thickBot="1" x14ac:dyDescent="0.3">
      <c r="A40" s="47" t="s">
        <v>75</v>
      </c>
      <c r="B40" s="106" t="s">
        <v>108</v>
      </c>
      <c r="C40" s="107"/>
      <c r="D40" s="48"/>
      <c r="E40" s="34"/>
      <c r="F40" s="34" t="s">
        <v>101</v>
      </c>
      <c r="G40" s="28">
        <f t="shared" si="25"/>
        <v>20</v>
      </c>
      <c r="H40" s="28">
        <f t="shared" si="26"/>
        <v>50</v>
      </c>
      <c r="I40" s="42">
        <f t="shared" si="27"/>
        <v>75</v>
      </c>
      <c r="J40" s="30">
        <v>25</v>
      </c>
      <c r="K40" s="31">
        <f t="shared" si="28"/>
        <v>50</v>
      </c>
      <c r="L40" s="30">
        <v>26</v>
      </c>
      <c r="M40" s="30">
        <v>24</v>
      </c>
      <c r="N40" s="30"/>
      <c r="O40" s="30"/>
      <c r="P40" s="30"/>
      <c r="Q40" s="30"/>
      <c r="R40" s="26"/>
      <c r="S40" s="26"/>
      <c r="T40" s="26"/>
      <c r="U40" s="26"/>
      <c r="V40" s="26"/>
      <c r="W40" s="26"/>
      <c r="X40" s="26">
        <v>50</v>
      </c>
      <c r="Y40" s="26"/>
      <c r="Z40" s="26"/>
      <c r="AA40" s="26"/>
      <c r="AB40" s="26"/>
      <c r="AC40" s="22">
        <f t="shared" si="4"/>
        <v>50</v>
      </c>
      <c r="AD40" s="22">
        <f t="shared" si="14"/>
        <v>0</v>
      </c>
    </row>
    <row r="41" spans="1:30" s="23" customFormat="1" ht="16.5" thickBot="1" x14ac:dyDescent="0.3">
      <c r="A41" s="47" t="s">
        <v>81</v>
      </c>
      <c r="B41" s="106" t="s">
        <v>109</v>
      </c>
      <c r="C41" s="107"/>
      <c r="D41" s="48"/>
      <c r="E41" s="34" t="s">
        <v>100</v>
      </c>
      <c r="F41" s="34"/>
      <c r="G41" s="28">
        <f t="shared" si="25"/>
        <v>26</v>
      </c>
      <c r="H41" s="28">
        <f t="shared" si="26"/>
        <v>64</v>
      </c>
      <c r="I41" s="42">
        <f t="shared" si="27"/>
        <v>96</v>
      </c>
      <c r="J41" s="30">
        <v>32</v>
      </c>
      <c r="K41" s="31">
        <f t="shared" si="28"/>
        <v>64</v>
      </c>
      <c r="L41" s="30">
        <v>34</v>
      </c>
      <c r="M41" s="30">
        <v>30</v>
      </c>
      <c r="N41" s="30"/>
      <c r="O41" s="30"/>
      <c r="P41" s="30"/>
      <c r="Q41" s="30"/>
      <c r="R41" s="26"/>
      <c r="S41" s="26"/>
      <c r="T41" s="26"/>
      <c r="U41" s="26"/>
      <c r="V41" s="26"/>
      <c r="W41" s="26"/>
      <c r="X41" s="26"/>
      <c r="Y41" s="26"/>
      <c r="Z41" s="26">
        <v>36</v>
      </c>
      <c r="AA41" s="26"/>
      <c r="AB41" s="26">
        <v>28</v>
      </c>
      <c r="AC41" s="22">
        <f t="shared" si="4"/>
        <v>64</v>
      </c>
      <c r="AD41" s="22">
        <f t="shared" si="14"/>
        <v>0</v>
      </c>
    </row>
    <row r="42" spans="1:30" s="23" customFormat="1" ht="16.5" thickBot="1" x14ac:dyDescent="0.3">
      <c r="A42" s="47" t="s">
        <v>82</v>
      </c>
      <c r="B42" s="106" t="s">
        <v>110</v>
      </c>
      <c r="C42" s="107"/>
      <c r="D42" s="48"/>
      <c r="E42" s="34"/>
      <c r="F42" s="34" t="s">
        <v>101</v>
      </c>
      <c r="G42" s="28">
        <f t="shared" si="25"/>
        <v>37</v>
      </c>
      <c r="H42" s="28">
        <f t="shared" si="26"/>
        <v>92</v>
      </c>
      <c r="I42" s="42">
        <f t="shared" si="27"/>
        <v>138</v>
      </c>
      <c r="J42" s="30">
        <v>46</v>
      </c>
      <c r="K42" s="31">
        <f t="shared" si="28"/>
        <v>92</v>
      </c>
      <c r="L42" s="30">
        <v>26</v>
      </c>
      <c r="M42" s="32">
        <v>66</v>
      </c>
      <c r="N42" s="30"/>
      <c r="O42" s="30"/>
      <c r="P42" s="30"/>
      <c r="Q42" s="30"/>
      <c r="R42" s="26"/>
      <c r="S42" s="26"/>
      <c r="T42" s="26"/>
      <c r="U42" s="26"/>
      <c r="V42" s="26"/>
      <c r="W42" s="26"/>
      <c r="X42" s="26"/>
      <c r="Y42" s="26"/>
      <c r="Z42" s="26">
        <v>92</v>
      </c>
      <c r="AA42" s="26"/>
      <c r="AB42" s="26"/>
      <c r="AC42" s="22">
        <f t="shared" si="4"/>
        <v>92</v>
      </c>
      <c r="AD42" s="22">
        <f t="shared" si="14"/>
        <v>0</v>
      </c>
    </row>
    <row r="43" spans="1:30" s="23" customFormat="1" ht="16.5" thickBot="1" x14ac:dyDescent="0.3">
      <c r="A43" s="47" t="s">
        <v>83</v>
      </c>
      <c r="B43" s="106" t="s">
        <v>90</v>
      </c>
      <c r="C43" s="107"/>
      <c r="D43" s="48"/>
      <c r="E43" s="34" t="s">
        <v>100</v>
      </c>
      <c r="F43" s="34"/>
      <c r="G43" s="28">
        <f t="shared" si="25"/>
        <v>27</v>
      </c>
      <c r="H43" s="28">
        <f t="shared" si="26"/>
        <v>68</v>
      </c>
      <c r="I43" s="42">
        <f t="shared" si="27"/>
        <v>102</v>
      </c>
      <c r="J43" s="30">
        <v>34</v>
      </c>
      <c r="K43" s="31">
        <f t="shared" si="28"/>
        <v>68</v>
      </c>
      <c r="L43" s="30">
        <v>20</v>
      </c>
      <c r="M43" s="30">
        <v>48</v>
      </c>
      <c r="N43" s="30"/>
      <c r="O43" s="30"/>
      <c r="P43" s="30"/>
      <c r="Q43" s="30"/>
      <c r="R43" s="26"/>
      <c r="S43" s="26"/>
      <c r="T43" s="26"/>
      <c r="U43" s="26"/>
      <c r="V43" s="26"/>
      <c r="W43" s="26"/>
      <c r="X43" s="26">
        <v>68</v>
      </c>
      <c r="Y43" s="26"/>
      <c r="Z43" s="26"/>
      <c r="AA43" s="26"/>
      <c r="AB43" s="26"/>
      <c r="AC43" s="22">
        <f t="shared" si="4"/>
        <v>68</v>
      </c>
      <c r="AD43" s="22">
        <f t="shared" si="14"/>
        <v>0</v>
      </c>
    </row>
    <row r="44" spans="1:30" s="23" customFormat="1" ht="16.5" thickBot="1" x14ac:dyDescent="0.3">
      <c r="A44" s="47" t="s">
        <v>84</v>
      </c>
      <c r="B44" s="106" t="s">
        <v>91</v>
      </c>
      <c r="C44" s="107"/>
      <c r="D44" s="48"/>
      <c r="E44" s="34" t="s">
        <v>100</v>
      </c>
      <c r="F44" s="34"/>
      <c r="G44" s="28">
        <f t="shared" si="25"/>
        <v>14</v>
      </c>
      <c r="H44" s="28">
        <f t="shared" si="26"/>
        <v>36</v>
      </c>
      <c r="I44" s="42">
        <f t="shared" si="27"/>
        <v>54</v>
      </c>
      <c r="J44" s="30">
        <v>18</v>
      </c>
      <c r="K44" s="31">
        <f t="shared" si="28"/>
        <v>36</v>
      </c>
      <c r="L44" s="30">
        <v>18</v>
      </c>
      <c r="M44" s="30">
        <v>18</v>
      </c>
      <c r="N44" s="30"/>
      <c r="O44" s="30"/>
      <c r="P44" s="30"/>
      <c r="Q44" s="30"/>
      <c r="R44" s="26"/>
      <c r="S44" s="26"/>
      <c r="T44" s="26"/>
      <c r="U44" s="26"/>
      <c r="V44" s="26">
        <v>36</v>
      </c>
      <c r="W44" s="26"/>
      <c r="X44" s="26"/>
      <c r="Y44" s="26"/>
      <c r="Z44" s="26"/>
      <c r="AA44" s="26"/>
      <c r="AB44" s="26"/>
      <c r="AC44" s="22">
        <f t="shared" si="4"/>
        <v>36</v>
      </c>
      <c r="AD44" s="22">
        <f t="shared" si="14"/>
        <v>0</v>
      </c>
    </row>
    <row r="45" spans="1:30" s="23" customFormat="1" ht="16.5" thickBot="1" x14ac:dyDescent="0.3">
      <c r="A45" s="47" t="s">
        <v>85</v>
      </c>
      <c r="B45" s="106" t="s">
        <v>111</v>
      </c>
      <c r="C45" s="107"/>
      <c r="D45" s="48"/>
      <c r="E45" s="34"/>
      <c r="F45" s="34" t="s">
        <v>101</v>
      </c>
      <c r="G45" s="28">
        <f t="shared" si="25"/>
        <v>38</v>
      </c>
      <c r="H45" s="28">
        <f t="shared" si="26"/>
        <v>96</v>
      </c>
      <c r="I45" s="42">
        <f t="shared" si="27"/>
        <v>144</v>
      </c>
      <c r="J45" s="30">
        <v>48</v>
      </c>
      <c r="K45" s="31">
        <f t="shared" si="28"/>
        <v>96</v>
      </c>
      <c r="L45" s="30">
        <v>32</v>
      </c>
      <c r="M45" s="32">
        <v>64</v>
      </c>
      <c r="N45" s="30"/>
      <c r="O45" s="30"/>
      <c r="P45" s="30"/>
      <c r="Q45" s="30"/>
      <c r="R45" s="26"/>
      <c r="S45" s="26"/>
      <c r="T45" s="26">
        <v>50</v>
      </c>
      <c r="U45" s="26"/>
      <c r="V45" s="26">
        <v>46</v>
      </c>
      <c r="W45" s="26"/>
      <c r="X45" s="26"/>
      <c r="Y45" s="26"/>
      <c r="Z45" s="26"/>
      <c r="AA45" s="26"/>
      <c r="AB45" s="26"/>
      <c r="AC45" s="22">
        <f t="shared" si="4"/>
        <v>96</v>
      </c>
      <c r="AD45" s="22">
        <f t="shared" si="14"/>
        <v>0</v>
      </c>
    </row>
    <row r="46" spans="1:30" s="23" customFormat="1" ht="16.5" thickBot="1" x14ac:dyDescent="0.3">
      <c r="A46" s="47" t="s">
        <v>86</v>
      </c>
      <c r="B46" s="106" t="s">
        <v>112</v>
      </c>
      <c r="C46" s="107"/>
      <c r="D46" s="48"/>
      <c r="E46" s="34" t="s">
        <v>100</v>
      </c>
      <c r="F46" s="34"/>
      <c r="G46" s="28">
        <f t="shared" si="25"/>
        <v>29</v>
      </c>
      <c r="H46" s="28">
        <f t="shared" si="26"/>
        <v>72</v>
      </c>
      <c r="I46" s="42">
        <f t="shared" si="27"/>
        <v>108</v>
      </c>
      <c r="J46" s="30">
        <v>36</v>
      </c>
      <c r="K46" s="31">
        <f t="shared" si="28"/>
        <v>72</v>
      </c>
      <c r="L46" s="30">
        <v>38</v>
      </c>
      <c r="M46" s="30">
        <v>34</v>
      </c>
      <c r="N46" s="30"/>
      <c r="O46" s="30"/>
      <c r="P46" s="30"/>
      <c r="Q46" s="30"/>
      <c r="R46" s="26"/>
      <c r="S46" s="26">
        <v>72</v>
      </c>
      <c r="T46" s="26"/>
      <c r="U46" s="26"/>
      <c r="V46" s="26"/>
      <c r="W46" s="26"/>
      <c r="X46" s="26"/>
      <c r="Y46" s="26"/>
      <c r="Z46" s="26"/>
      <c r="AA46" s="26"/>
      <c r="AB46" s="26"/>
      <c r="AC46" s="22">
        <f t="shared" si="4"/>
        <v>72</v>
      </c>
      <c r="AD46" s="22">
        <f t="shared" si="14"/>
        <v>0</v>
      </c>
    </row>
    <row r="47" spans="1:30" s="23" customFormat="1" ht="16.5" thickBot="1" x14ac:dyDescent="0.3">
      <c r="A47" s="47" t="s">
        <v>87</v>
      </c>
      <c r="B47" s="106" t="s">
        <v>130</v>
      </c>
      <c r="C47" s="107"/>
      <c r="D47" s="48"/>
      <c r="E47" s="34"/>
      <c r="F47" s="34" t="s">
        <v>101</v>
      </c>
      <c r="G47" s="28">
        <f t="shared" si="25"/>
        <v>22</v>
      </c>
      <c r="H47" s="28">
        <f t="shared" si="26"/>
        <v>54</v>
      </c>
      <c r="I47" s="42">
        <f t="shared" si="27"/>
        <v>81</v>
      </c>
      <c r="J47" s="30">
        <v>27</v>
      </c>
      <c r="K47" s="31">
        <f t="shared" si="28"/>
        <v>54</v>
      </c>
      <c r="L47" s="30">
        <v>27</v>
      </c>
      <c r="M47" s="30">
        <v>27</v>
      </c>
      <c r="N47" s="30"/>
      <c r="O47" s="30"/>
      <c r="P47" s="30"/>
      <c r="Q47" s="30"/>
      <c r="R47" s="26"/>
      <c r="S47" s="26"/>
      <c r="T47" s="26"/>
      <c r="U47" s="26"/>
      <c r="V47" s="26"/>
      <c r="W47" s="26"/>
      <c r="X47" s="26"/>
      <c r="Y47" s="26"/>
      <c r="Z47" s="26">
        <v>54</v>
      </c>
      <c r="AA47" s="26"/>
      <c r="AB47" s="26"/>
      <c r="AC47" s="22">
        <f t="shared" si="4"/>
        <v>54</v>
      </c>
      <c r="AD47" s="22">
        <f t="shared" si="14"/>
        <v>0</v>
      </c>
    </row>
    <row r="48" spans="1:30" s="23" customFormat="1" ht="16.5" thickBot="1" x14ac:dyDescent="0.3">
      <c r="A48" s="49" t="s">
        <v>16</v>
      </c>
      <c r="B48" s="108" t="s">
        <v>17</v>
      </c>
      <c r="C48" s="109"/>
      <c r="D48" s="50"/>
      <c r="E48" s="50"/>
      <c r="F48" s="50"/>
      <c r="G48" s="46">
        <f>G49+G53+G59+G65</f>
        <v>502</v>
      </c>
      <c r="H48" s="46">
        <f t="shared" ref="H48:AB48" si="29">H49+H53+H59+H65</f>
        <v>1254</v>
      </c>
      <c r="I48" s="46">
        <f t="shared" si="29"/>
        <v>1881</v>
      </c>
      <c r="J48" s="46">
        <f t="shared" si="29"/>
        <v>627</v>
      </c>
      <c r="K48" s="46">
        <f t="shared" si="29"/>
        <v>1254</v>
      </c>
      <c r="L48" s="46">
        <f t="shared" si="29"/>
        <v>608</v>
      </c>
      <c r="M48" s="46">
        <f t="shared" si="29"/>
        <v>586</v>
      </c>
      <c r="N48" s="46">
        <f t="shared" si="29"/>
        <v>0</v>
      </c>
      <c r="O48" s="46">
        <f t="shared" si="29"/>
        <v>0</v>
      </c>
      <c r="P48" s="46">
        <f t="shared" si="29"/>
        <v>60</v>
      </c>
      <c r="Q48" s="46">
        <f t="shared" si="29"/>
        <v>0</v>
      </c>
      <c r="R48" s="46">
        <f t="shared" si="29"/>
        <v>0</v>
      </c>
      <c r="S48" s="46">
        <f t="shared" si="29"/>
        <v>150</v>
      </c>
      <c r="T48" s="46">
        <f t="shared" si="29"/>
        <v>298</v>
      </c>
      <c r="U48" s="46">
        <f t="shared" si="29"/>
        <v>0</v>
      </c>
      <c r="V48" s="46">
        <f t="shared" si="29"/>
        <v>260</v>
      </c>
      <c r="W48" s="46">
        <f t="shared" si="29"/>
        <v>0</v>
      </c>
      <c r="X48" s="46">
        <f t="shared" si="29"/>
        <v>298</v>
      </c>
      <c r="Y48" s="46">
        <f t="shared" si="29"/>
        <v>0</v>
      </c>
      <c r="Z48" s="46">
        <f t="shared" si="29"/>
        <v>144</v>
      </c>
      <c r="AA48" s="46">
        <f t="shared" si="29"/>
        <v>0</v>
      </c>
      <c r="AB48" s="46">
        <f t="shared" si="29"/>
        <v>104</v>
      </c>
      <c r="AC48" s="22">
        <f t="shared" si="4"/>
        <v>1254</v>
      </c>
      <c r="AD48" s="22">
        <f t="shared" si="14"/>
        <v>0</v>
      </c>
    </row>
    <row r="49" spans="1:30" s="23" customFormat="1" ht="33" customHeight="1" thickBot="1" x14ac:dyDescent="0.3">
      <c r="A49" s="51" t="s">
        <v>18</v>
      </c>
      <c r="B49" s="96" t="s">
        <v>113</v>
      </c>
      <c r="C49" s="97"/>
      <c r="D49" s="53"/>
      <c r="E49" s="53"/>
      <c r="F49" s="53"/>
      <c r="G49" s="53">
        <f t="shared" ref="G49:T49" si="30">SUM(G50:G50)</f>
        <v>138</v>
      </c>
      <c r="H49" s="53">
        <f t="shared" si="30"/>
        <v>344</v>
      </c>
      <c r="I49" s="53">
        <f t="shared" si="30"/>
        <v>516</v>
      </c>
      <c r="J49" s="53">
        <f t="shared" si="30"/>
        <v>172</v>
      </c>
      <c r="K49" s="53">
        <f t="shared" si="30"/>
        <v>344</v>
      </c>
      <c r="L49" s="53">
        <f t="shared" si="30"/>
        <v>142</v>
      </c>
      <c r="M49" s="53">
        <f t="shared" si="30"/>
        <v>172</v>
      </c>
      <c r="N49" s="53">
        <f t="shared" si="30"/>
        <v>0</v>
      </c>
      <c r="O49" s="53">
        <f t="shared" si="30"/>
        <v>0</v>
      </c>
      <c r="P49" s="53">
        <f t="shared" si="30"/>
        <v>30</v>
      </c>
      <c r="Q49" s="53">
        <f t="shared" si="30"/>
        <v>0</v>
      </c>
      <c r="R49" s="53">
        <f t="shared" si="30"/>
        <v>0</v>
      </c>
      <c r="S49" s="53">
        <f t="shared" si="30"/>
        <v>0</v>
      </c>
      <c r="T49" s="53">
        <f t="shared" si="30"/>
        <v>0</v>
      </c>
      <c r="U49" s="53"/>
      <c r="V49" s="53">
        <f>SUM(V50:V50)</f>
        <v>0</v>
      </c>
      <c r="W49" s="53"/>
      <c r="X49" s="53">
        <f>SUM(X50:X50)</f>
        <v>96</v>
      </c>
      <c r="Y49" s="53"/>
      <c r="Z49" s="53">
        <f>SUM(Z50:Z50)</f>
        <v>144</v>
      </c>
      <c r="AA49" s="53"/>
      <c r="AB49" s="53">
        <f>SUM(AB50:AB50)</f>
        <v>104</v>
      </c>
      <c r="AC49" s="22">
        <f t="shared" si="4"/>
        <v>344</v>
      </c>
      <c r="AD49" s="22">
        <f t="shared" si="14"/>
        <v>0</v>
      </c>
    </row>
    <row r="50" spans="1:30" s="23" customFormat="1" ht="33" customHeight="1" thickBot="1" x14ac:dyDescent="0.3">
      <c r="A50" s="54" t="s">
        <v>19</v>
      </c>
      <c r="B50" s="104" t="s">
        <v>114</v>
      </c>
      <c r="C50" s="105"/>
      <c r="D50" s="26"/>
      <c r="E50" s="34"/>
      <c r="F50" s="34" t="s">
        <v>101</v>
      </c>
      <c r="G50" s="28">
        <f t="shared" ref="G50:G52" si="31">ROUND(K50*0.4,0)</f>
        <v>138</v>
      </c>
      <c r="H50" s="28">
        <f t="shared" ref="H50:H52" si="32">K50</f>
        <v>344</v>
      </c>
      <c r="I50" s="42">
        <f t="shared" ref="I50:I52" si="33">J50+K50</f>
        <v>516</v>
      </c>
      <c r="J50" s="30">
        <v>172</v>
      </c>
      <c r="K50" s="31">
        <f>SUM(L50:P50)</f>
        <v>344</v>
      </c>
      <c r="L50" s="30">
        <v>142</v>
      </c>
      <c r="M50" s="30">
        <v>172</v>
      </c>
      <c r="N50" s="30"/>
      <c r="O50" s="30"/>
      <c r="P50" s="30">
        <v>30</v>
      </c>
      <c r="Q50" s="30"/>
      <c r="R50" s="26"/>
      <c r="S50" s="26"/>
      <c r="T50" s="26"/>
      <c r="U50" s="26"/>
      <c r="V50" s="26"/>
      <c r="W50" s="26"/>
      <c r="X50" s="26">
        <v>96</v>
      </c>
      <c r="Y50" s="26"/>
      <c r="Z50" s="26">
        <v>144</v>
      </c>
      <c r="AA50" s="26"/>
      <c r="AB50" s="26">
        <v>104</v>
      </c>
      <c r="AC50" s="22">
        <f t="shared" si="4"/>
        <v>344</v>
      </c>
      <c r="AD50" s="22">
        <f t="shared" si="14"/>
        <v>0</v>
      </c>
    </row>
    <row r="51" spans="1:30" s="23" customFormat="1" ht="16.5" thickBot="1" x14ac:dyDescent="0.3">
      <c r="A51" s="55" t="s">
        <v>20</v>
      </c>
      <c r="B51" s="100" t="s">
        <v>128</v>
      </c>
      <c r="C51" s="101"/>
      <c r="D51" s="56"/>
      <c r="E51" s="57" t="s">
        <v>100</v>
      </c>
      <c r="F51" s="56"/>
      <c r="G51" s="58">
        <f t="shared" si="31"/>
        <v>14</v>
      </c>
      <c r="H51" s="58">
        <f t="shared" si="32"/>
        <v>36</v>
      </c>
      <c r="I51" s="59">
        <f t="shared" si="33"/>
        <v>36</v>
      </c>
      <c r="J51" s="56"/>
      <c r="K51" s="56">
        <v>36</v>
      </c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67">
        <v>72</v>
      </c>
      <c r="AB51" s="56"/>
      <c r="AC51" s="22">
        <f t="shared" si="4"/>
        <v>72</v>
      </c>
      <c r="AD51" s="22">
        <f t="shared" si="14"/>
        <v>36</v>
      </c>
    </row>
    <row r="52" spans="1:30" s="23" customFormat="1" ht="16.5" thickBot="1" x14ac:dyDescent="0.3">
      <c r="A52" s="60" t="s">
        <v>21</v>
      </c>
      <c r="B52" s="94" t="s">
        <v>129</v>
      </c>
      <c r="C52" s="95"/>
      <c r="D52" s="61"/>
      <c r="E52" s="62" t="s">
        <v>100</v>
      </c>
      <c r="F52" s="61"/>
      <c r="G52" s="63">
        <f t="shared" si="31"/>
        <v>29</v>
      </c>
      <c r="H52" s="63">
        <f t="shared" si="32"/>
        <v>72</v>
      </c>
      <c r="I52" s="64">
        <f t="shared" si="33"/>
        <v>72</v>
      </c>
      <c r="J52" s="61"/>
      <c r="K52" s="61">
        <v>72</v>
      </c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8">
        <v>216</v>
      </c>
      <c r="AB52" s="61"/>
      <c r="AC52" s="22">
        <f t="shared" si="4"/>
        <v>216</v>
      </c>
      <c r="AD52" s="22">
        <f t="shared" si="14"/>
        <v>144</v>
      </c>
    </row>
    <row r="53" spans="1:30" s="23" customFormat="1" ht="33.75" customHeight="1" thickBot="1" x14ac:dyDescent="0.3">
      <c r="A53" s="51" t="s">
        <v>22</v>
      </c>
      <c r="B53" s="96" t="s">
        <v>115</v>
      </c>
      <c r="C53" s="97"/>
      <c r="D53" s="53"/>
      <c r="E53" s="53"/>
      <c r="F53" s="53"/>
      <c r="G53" s="53">
        <f t="shared" ref="G53:T53" si="34">SUM(G54:G56)</f>
        <v>179</v>
      </c>
      <c r="H53" s="53">
        <f t="shared" si="34"/>
        <v>448</v>
      </c>
      <c r="I53" s="53">
        <f t="shared" si="34"/>
        <v>672</v>
      </c>
      <c r="J53" s="53">
        <f t="shared" si="34"/>
        <v>224</v>
      </c>
      <c r="K53" s="65">
        <f t="shared" si="34"/>
        <v>448</v>
      </c>
      <c r="L53" s="53">
        <f t="shared" si="34"/>
        <v>256</v>
      </c>
      <c r="M53" s="53">
        <f t="shared" si="34"/>
        <v>192</v>
      </c>
      <c r="N53" s="53">
        <f t="shared" si="34"/>
        <v>0</v>
      </c>
      <c r="O53" s="53">
        <f t="shared" si="34"/>
        <v>0</v>
      </c>
      <c r="P53" s="53">
        <f t="shared" si="34"/>
        <v>0</v>
      </c>
      <c r="Q53" s="53">
        <f t="shared" si="34"/>
        <v>0</v>
      </c>
      <c r="R53" s="53">
        <f t="shared" si="34"/>
        <v>0</v>
      </c>
      <c r="S53" s="53">
        <f t="shared" si="34"/>
        <v>150</v>
      </c>
      <c r="T53" s="53">
        <f t="shared" si="34"/>
        <v>298</v>
      </c>
      <c r="U53" s="53"/>
      <c r="V53" s="53">
        <f>SUM(V54:V56)</f>
        <v>0</v>
      </c>
      <c r="W53" s="53"/>
      <c r="X53" s="53">
        <f>SUM(X54:X56)</f>
        <v>0</v>
      </c>
      <c r="Y53" s="53"/>
      <c r="Z53" s="53">
        <f>SUM(Z54:Z56)</f>
        <v>0</v>
      </c>
      <c r="AA53" s="53"/>
      <c r="AB53" s="53">
        <f>SUM(AB54:AB56)</f>
        <v>0</v>
      </c>
      <c r="AC53" s="22">
        <f t="shared" si="4"/>
        <v>448</v>
      </c>
      <c r="AD53" s="22">
        <f t="shared" si="14"/>
        <v>0</v>
      </c>
    </row>
    <row r="54" spans="1:30" s="23" customFormat="1" ht="16.5" thickBot="1" x14ac:dyDescent="0.3">
      <c r="A54" s="54" t="s">
        <v>23</v>
      </c>
      <c r="B54" s="98" t="s">
        <v>116</v>
      </c>
      <c r="C54" s="99"/>
      <c r="D54" s="34"/>
      <c r="E54" s="34"/>
      <c r="F54" s="34" t="s">
        <v>101</v>
      </c>
      <c r="G54" s="28">
        <f t="shared" ref="G54:G58" si="35">ROUND(K54*0.4,0)</f>
        <v>84</v>
      </c>
      <c r="H54" s="28">
        <f t="shared" ref="H54:H58" si="36">K54</f>
        <v>210</v>
      </c>
      <c r="I54" s="42">
        <f t="shared" ref="I54:I58" si="37">J54+K54</f>
        <v>315</v>
      </c>
      <c r="J54" s="30">
        <v>105</v>
      </c>
      <c r="K54" s="31">
        <f t="shared" ref="K54:K56" si="38">SUM(L54:P54)</f>
        <v>210</v>
      </c>
      <c r="L54" s="30">
        <v>122</v>
      </c>
      <c r="M54" s="30">
        <v>88</v>
      </c>
      <c r="N54" s="30"/>
      <c r="O54" s="30"/>
      <c r="P54" s="32" t="s">
        <v>156</v>
      </c>
      <c r="Q54" s="30"/>
      <c r="R54" s="30"/>
      <c r="S54" s="30">
        <v>80</v>
      </c>
      <c r="T54" s="26">
        <v>130</v>
      </c>
      <c r="U54" s="26"/>
      <c r="V54" s="26"/>
      <c r="W54" s="26"/>
      <c r="X54" s="26"/>
      <c r="Y54" s="26"/>
      <c r="Z54" s="26"/>
      <c r="AA54" s="26"/>
      <c r="AB54" s="26"/>
      <c r="AC54" s="22">
        <f t="shared" si="4"/>
        <v>210</v>
      </c>
      <c r="AD54" s="22">
        <f t="shared" si="14"/>
        <v>0</v>
      </c>
    </row>
    <row r="55" spans="1:30" s="23" customFormat="1" ht="16.5" thickBot="1" x14ac:dyDescent="0.3">
      <c r="A55" s="54" t="s">
        <v>74</v>
      </c>
      <c r="B55" s="98" t="s">
        <v>117</v>
      </c>
      <c r="C55" s="99"/>
      <c r="D55" s="34"/>
      <c r="E55" s="34"/>
      <c r="F55" s="34" t="s">
        <v>101</v>
      </c>
      <c r="G55" s="28">
        <f t="shared" ref="G55" si="39">ROUND(K55*0.4,0)</f>
        <v>66</v>
      </c>
      <c r="H55" s="28">
        <f t="shared" ref="H55" si="40">K55</f>
        <v>166</v>
      </c>
      <c r="I55" s="42">
        <f t="shared" ref="I55" si="41">J55+K55</f>
        <v>249</v>
      </c>
      <c r="J55" s="30">
        <v>83</v>
      </c>
      <c r="K55" s="31">
        <f t="shared" ref="K55" si="42">SUM(L55:P55)</f>
        <v>166</v>
      </c>
      <c r="L55" s="30">
        <v>82</v>
      </c>
      <c r="M55" s="30">
        <v>84</v>
      </c>
      <c r="N55" s="30"/>
      <c r="O55" s="30"/>
      <c r="P55" s="32" t="s">
        <v>156</v>
      </c>
      <c r="Q55" s="30"/>
      <c r="R55" s="30"/>
      <c r="S55" s="30">
        <v>70</v>
      </c>
      <c r="T55" s="26">
        <v>96</v>
      </c>
      <c r="U55" s="26"/>
      <c r="V55" s="26"/>
      <c r="W55" s="26"/>
      <c r="X55" s="26"/>
      <c r="Y55" s="26"/>
      <c r="Z55" s="26"/>
      <c r="AA55" s="26"/>
      <c r="AB55" s="26"/>
      <c r="AC55" s="22">
        <f t="shared" ref="AC55" si="43">SUM(Q55:AB55)</f>
        <v>166</v>
      </c>
      <c r="AD55" s="22">
        <f t="shared" ref="AD55" si="44">AC55-K55</f>
        <v>0</v>
      </c>
    </row>
    <row r="56" spans="1:30" s="23" customFormat="1" ht="16.5" thickBot="1" x14ac:dyDescent="0.3">
      <c r="A56" s="54" t="s">
        <v>155</v>
      </c>
      <c r="B56" s="98" t="s">
        <v>118</v>
      </c>
      <c r="C56" s="99"/>
      <c r="D56" s="34"/>
      <c r="E56" s="34"/>
      <c r="F56" s="34" t="s">
        <v>101</v>
      </c>
      <c r="G56" s="28">
        <f t="shared" si="35"/>
        <v>29</v>
      </c>
      <c r="H56" s="28">
        <f t="shared" si="36"/>
        <v>72</v>
      </c>
      <c r="I56" s="42">
        <f t="shared" si="37"/>
        <v>108</v>
      </c>
      <c r="J56" s="30">
        <v>36</v>
      </c>
      <c r="K56" s="31">
        <f t="shared" si="38"/>
        <v>72</v>
      </c>
      <c r="L56" s="30">
        <v>52</v>
      </c>
      <c r="M56" s="30">
        <v>20</v>
      </c>
      <c r="N56" s="30"/>
      <c r="O56" s="30"/>
      <c r="P56" s="32" t="s">
        <v>156</v>
      </c>
      <c r="Q56" s="30"/>
      <c r="R56" s="30"/>
      <c r="S56" s="30"/>
      <c r="T56" s="26">
        <v>72</v>
      </c>
      <c r="U56" s="26"/>
      <c r="V56" s="26"/>
      <c r="W56" s="26"/>
      <c r="X56" s="26"/>
      <c r="Y56" s="26"/>
      <c r="Z56" s="26"/>
      <c r="AA56" s="26"/>
      <c r="AB56" s="26"/>
      <c r="AC56" s="22">
        <f t="shared" si="4"/>
        <v>72</v>
      </c>
      <c r="AD56" s="22">
        <f t="shared" si="14"/>
        <v>0</v>
      </c>
    </row>
    <row r="57" spans="1:30" s="23" customFormat="1" ht="16.5" thickBot="1" x14ac:dyDescent="0.3">
      <c r="A57" s="55" t="s">
        <v>92</v>
      </c>
      <c r="B57" s="100" t="s">
        <v>128</v>
      </c>
      <c r="C57" s="101"/>
      <c r="D57" s="57"/>
      <c r="E57" s="57" t="s">
        <v>100</v>
      </c>
      <c r="F57" s="57"/>
      <c r="G57" s="58">
        <f t="shared" si="35"/>
        <v>29</v>
      </c>
      <c r="H57" s="58">
        <f t="shared" si="36"/>
        <v>72</v>
      </c>
      <c r="I57" s="59">
        <f t="shared" si="37"/>
        <v>72</v>
      </c>
      <c r="J57" s="56"/>
      <c r="K57" s="56">
        <v>72</v>
      </c>
      <c r="L57" s="56"/>
      <c r="M57" s="56"/>
      <c r="N57" s="56"/>
      <c r="O57" s="56"/>
      <c r="P57" s="56"/>
      <c r="Q57" s="56"/>
      <c r="R57" s="56"/>
      <c r="S57" s="56"/>
      <c r="T57" s="56"/>
      <c r="U57" s="56">
        <v>144</v>
      </c>
      <c r="V57" s="56"/>
      <c r="W57" s="56"/>
      <c r="X57" s="56"/>
      <c r="Y57" s="56"/>
      <c r="Z57" s="56"/>
      <c r="AA57" s="56"/>
      <c r="AB57" s="56"/>
      <c r="AC57" s="22">
        <f t="shared" si="4"/>
        <v>144</v>
      </c>
      <c r="AD57" s="22">
        <f t="shared" si="14"/>
        <v>72</v>
      </c>
    </row>
    <row r="58" spans="1:30" s="23" customFormat="1" ht="16.5" thickBot="1" x14ac:dyDescent="0.3">
      <c r="A58" s="60" t="s">
        <v>24</v>
      </c>
      <c r="B58" s="94" t="s">
        <v>129</v>
      </c>
      <c r="C58" s="95"/>
      <c r="D58" s="61"/>
      <c r="E58" s="62" t="s">
        <v>100</v>
      </c>
      <c r="F58" s="61"/>
      <c r="G58" s="63">
        <f t="shared" si="35"/>
        <v>58</v>
      </c>
      <c r="H58" s="63">
        <f t="shared" si="36"/>
        <v>144</v>
      </c>
      <c r="I58" s="64">
        <f t="shared" si="37"/>
        <v>144</v>
      </c>
      <c r="J58" s="61"/>
      <c r="K58" s="61">
        <v>144</v>
      </c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>
        <v>144</v>
      </c>
      <c r="X58" s="61"/>
      <c r="Y58" s="61"/>
      <c r="Z58" s="61"/>
      <c r="AA58" s="61"/>
      <c r="AB58" s="61"/>
      <c r="AC58" s="22">
        <f t="shared" si="4"/>
        <v>144</v>
      </c>
      <c r="AD58" s="22">
        <f t="shared" si="14"/>
        <v>0</v>
      </c>
    </row>
    <row r="59" spans="1:30" s="23" customFormat="1" ht="47.25" customHeight="1" thickBot="1" x14ac:dyDescent="0.3">
      <c r="A59" s="66" t="s">
        <v>31</v>
      </c>
      <c r="B59" s="96" t="s">
        <v>119</v>
      </c>
      <c r="C59" s="97"/>
      <c r="D59" s="53"/>
      <c r="E59" s="53"/>
      <c r="F59" s="53"/>
      <c r="G59" s="53">
        <f>SUM(G60:G62)</f>
        <v>138</v>
      </c>
      <c r="H59" s="53">
        <f t="shared" ref="H59:AB59" si="45">SUM(H60:H62)</f>
        <v>344</v>
      </c>
      <c r="I59" s="53">
        <f t="shared" si="45"/>
        <v>516</v>
      </c>
      <c r="J59" s="53">
        <f t="shared" si="45"/>
        <v>172</v>
      </c>
      <c r="K59" s="53">
        <f t="shared" si="45"/>
        <v>344</v>
      </c>
      <c r="L59" s="53">
        <f t="shared" si="45"/>
        <v>142</v>
      </c>
      <c r="M59" s="53">
        <f t="shared" si="45"/>
        <v>172</v>
      </c>
      <c r="N59" s="53">
        <f t="shared" si="45"/>
        <v>0</v>
      </c>
      <c r="O59" s="53">
        <f t="shared" si="45"/>
        <v>0</v>
      </c>
      <c r="P59" s="53">
        <f t="shared" si="45"/>
        <v>30</v>
      </c>
      <c r="Q59" s="53">
        <f t="shared" si="45"/>
        <v>0</v>
      </c>
      <c r="R59" s="53">
        <f t="shared" si="45"/>
        <v>0</v>
      </c>
      <c r="S59" s="53">
        <f t="shared" si="45"/>
        <v>0</v>
      </c>
      <c r="T59" s="53">
        <f t="shared" si="45"/>
        <v>0</v>
      </c>
      <c r="U59" s="53">
        <f t="shared" si="45"/>
        <v>0</v>
      </c>
      <c r="V59" s="53">
        <f t="shared" si="45"/>
        <v>192</v>
      </c>
      <c r="W59" s="53">
        <f t="shared" si="45"/>
        <v>0</v>
      </c>
      <c r="X59" s="53">
        <f t="shared" si="45"/>
        <v>152</v>
      </c>
      <c r="Y59" s="53">
        <f t="shared" si="45"/>
        <v>0</v>
      </c>
      <c r="Z59" s="53">
        <f t="shared" si="45"/>
        <v>0</v>
      </c>
      <c r="AA59" s="53">
        <f t="shared" si="45"/>
        <v>0</v>
      </c>
      <c r="AB59" s="53">
        <f t="shared" si="45"/>
        <v>0</v>
      </c>
      <c r="AC59" s="22">
        <f t="shared" si="4"/>
        <v>344</v>
      </c>
      <c r="AD59" s="22">
        <f t="shared" si="14"/>
        <v>0</v>
      </c>
    </row>
    <row r="60" spans="1:30" s="23" customFormat="1" ht="33" customHeight="1" thickBot="1" x14ac:dyDescent="0.3">
      <c r="A60" s="54" t="s">
        <v>32</v>
      </c>
      <c r="B60" s="102" t="s">
        <v>120</v>
      </c>
      <c r="C60" s="103"/>
      <c r="D60" s="26"/>
      <c r="E60" s="26"/>
      <c r="F60" s="34" t="s">
        <v>101</v>
      </c>
      <c r="G60" s="28">
        <f t="shared" ref="G60:G61" si="46">ROUND(K60*0.4,0)</f>
        <v>103</v>
      </c>
      <c r="H60" s="28">
        <f t="shared" ref="H60:H61" si="47">K60</f>
        <v>258</v>
      </c>
      <c r="I60" s="42">
        <f t="shared" ref="I60:I61" si="48">J60+K60</f>
        <v>387</v>
      </c>
      <c r="J60" s="30">
        <v>129</v>
      </c>
      <c r="K60" s="31">
        <f t="shared" ref="K60:K61" si="49">SUM(L60:P60)</f>
        <v>258</v>
      </c>
      <c r="L60" s="30">
        <v>88</v>
      </c>
      <c r="M60" s="30">
        <v>140</v>
      </c>
      <c r="N60" s="30"/>
      <c r="O60" s="30"/>
      <c r="P60" s="30">
        <v>30</v>
      </c>
      <c r="Q60" s="30"/>
      <c r="R60" s="26"/>
      <c r="S60" s="26"/>
      <c r="T60" s="26"/>
      <c r="U60" s="26"/>
      <c r="V60" s="26">
        <v>160</v>
      </c>
      <c r="W60" s="26"/>
      <c r="X60" s="26">
        <v>98</v>
      </c>
      <c r="Y60" s="26"/>
      <c r="Z60" s="26"/>
      <c r="AA60" s="26"/>
      <c r="AB60" s="26"/>
      <c r="AC60" s="22">
        <f t="shared" ref="AC60:AC61" si="50">SUM(Q60:AB60)</f>
        <v>258</v>
      </c>
      <c r="AD60" s="22">
        <f t="shared" ref="AD60:AD61" si="51">AC60-K60</f>
        <v>0</v>
      </c>
    </row>
    <row r="61" spans="1:30" s="23" customFormat="1" ht="33" customHeight="1" thickBot="1" x14ac:dyDescent="0.3">
      <c r="A61" s="54" t="s">
        <v>121</v>
      </c>
      <c r="B61" s="102" t="s">
        <v>122</v>
      </c>
      <c r="C61" s="103"/>
      <c r="D61" s="26"/>
      <c r="E61" s="26"/>
      <c r="F61" s="34" t="s">
        <v>101</v>
      </c>
      <c r="G61" s="28">
        <f t="shared" si="46"/>
        <v>22</v>
      </c>
      <c r="H61" s="28">
        <f t="shared" si="47"/>
        <v>54</v>
      </c>
      <c r="I61" s="42">
        <f t="shared" si="48"/>
        <v>81</v>
      </c>
      <c r="J61" s="30">
        <v>27</v>
      </c>
      <c r="K61" s="31">
        <f t="shared" si="49"/>
        <v>54</v>
      </c>
      <c r="L61" s="30">
        <v>34</v>
      </c>
      <c r="M61" s="30">
        <v>20</v>
      </c>
      <c r="N61" s="30"/>
      <c r="O61" s="30"/>
      <c r="P61" s="30"/>
      <c r="Q61" s="30"/>
      <c r="R61" s="26"/>
      <c r="S61" s="26"/>
      <c r="T61" s="26"/>
      <c r="U61" s="26"/>
      <c r="V61" s="26"/>
      <c r="W61" s="26"/>
      <c r="X61" s="26">
        <v>54</v>
      </c>
      <c r="Y61" s="26"/>
      <c r="Z61" s="26"/>
      <c r="AA61" s="26"/>
      <c r="AB61" s="26"/>
      <c r="AC61" s="22">
        <f t="shared" si="50"/>
        <v>54</v>
      </c>
      <c r="AD61" s="22">
        <f t="shared" si="51"/>
        <v>0</v>
      </c>
    </row>
    <row r="62" spans="1:30" s="23" customFormat="1" ht="16.5" thickBot="1" x14ac:dyDescent="0.3">
      <c r="A62" s="54" t="s">
        <v>157</v>
      </c>
      <c r="B62" s="102" t="s">
        <v>131</v>
      </c>
      <c r="C62" s="103"/>
      <c r="D62" s="26"/>
      <c r="E62" s="26" t="s">
        <v>100</v>
      </c>
      <c r="F62" s="34"/>
      <c r="G62" s="28">
        <f t="shared" ref="G62:G64" si="52">ROUND(K62*0.4,0)</f>
        <v>13</v>
      </c>
      <c r="H62" s="28">
        <f t="shared" ref="H62:H64" si="53">K62</f>
        <v>32</v>
      </c>
      <c r="I62" s="42">
        <f t="shared" ref="I62:I64" si="54">J62+K62</f>
        <v>48</v>
      </c>
      <c r="J62" s="30">
        <v>16</v>
      </c>
      <c r="K62" s="31">
        <f t="shared" ref="K62" si="55">SUM(L62:P62)</f>
        <v>32</v>
      </c>
      <c r="L62" s="30">
        <v>20</v>
      </c>
      <c r="M62" s="30">
        <v>12</v>
      </c>
      <c r="N62" s="30"/>
      <c r="O62" s="30"/>
      <c r="P62" s="30"/>
      <c r="Q62" s="30"/>
      <c r="R62" s="26"/>
      <c r="S62" s="26"/>
      <c r="T62" s="26"/>
      <c r="U62" s="26"/>
      <c r="V62" s="26">
        <v>32</v>
      </c>
      <c r="W62" s="26"/>
      <c r="X62" s="26"/>
      <c r="Y62" s="26"/>
      <c r="Z62" s="26"/>
      <c r="AA62" s="26"/>
      <c r="AB62" s="26"/>
      <c r="AC62" s="22">
        <f t="shared" si="4"/>
        <v>32</v>
      </c>
      <c r="AD62" s="22">
        <f t="shared" si="14"/>
        <v>0</v>
      </c>
    </row>
    <row r="63" spans="1:30" s="23" customFormat="1" ht="16.5" thickBot="1" x14ac:dyDescent="0.3">
      <c r="A63" s="55" t="s">
        <v>55</v>
      </c>
      <c r="B63" s="100" t="s">
        <v>128</v>
      </c>
      <c r="C63" s="101"/>
      <c r="D63" s="56"/>
      <c r="E63" s="56" t="s">
        <v>100</v>
      </c>
      <c r="F63" s="56"/>
      <c r="G63" s="58">
        <f t="shared" si="52"/>
        <v>29</v>
      </c>
      <c r="H63" s="58">
        <f t="shared" si="53"/>
        <v>72</v>
      </c>
      <c r="I63" s="59">
        <f t="shared" si="54"/>
        <v>72</v>
      </c>
      <c r="J63" s="56"/>
      <c r="K63" s="56">
        <v>72</v>
      </c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>
        <v>72</v>
      </c>
      <c r="Z63" s="56"/>
      <c r="AA63" s="56"/>
      <c r="AB63" s="56"/>
      <c r="AC63" s="22">
        <f t="shared" si="4"/>
        <v>72</v>
      </c>
      <c r="AD63" s="22">
        <f t="shared" si="14"/>
        <v>0</v>
      </c>
    </row>
    <row r="64" spans="1:30" s="23" customFormat="1" ht="16.5" thickBot="1" x14ac:dyDescent="0.3">
      <c r="A64" s="60" t="s">
        <v>93</v>
      </c>
      <c r="B64" s="94" t="s">
        <v>129</v>
      </c>
      <c r="C64" s="95"/>
      <c r="D64" s="61"/>
      <c r="E64" s="61" t="s">
        <v>100</v>
      </c>
      <c r="F64" s="61"/>
      <c r="G64" s="63">
        <f t="shared" si="52"/>
        <v>29</v>
      </c>
      <c r="H64" s="63">
        <f t="shared" si="53"/>
        <v>72</v>
      </c>
      <c r="I64" s="64">
        <f t="shared" si="54"/>
        <v>72</v>
      </c>
      <c r="J64" s="61"/>
      <c r="K64" s="61">
        <v>72</v>
      </c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>
        <v>0</v>
      </c>
      <c r="Z64" s="61"/>
      <c r="AA64" s="61">
        <v>108</v>
      </c>
      <c r="AB64" s="61"/>
      <c r="AC64" s="22">
        <f t="shared" si="4"/>
        <v>108</v>
      </c>
      <c r="AD64" s="22">
        <f t="shared" si="14"/>
        <v>36</v>
      </c>
    </row>
    <row r="65" spans="1:30" s="23" customFormat="1" ht="16.5" thickBot="1" x14ac:dyDescent="0.3">
      <c r="A65" s="52" t="s">
        <v>33</v>
      </c>
      <c r="B65" s="96" t="s">
        <v>123</v>
      </c>
      <c r="C65" s="97"/>
      <c r="D65" s="53"/>
      <c r="E65" s="53"/>
      <c r="F65" s="53"/>
      <c r="G65" s="53">
        <f>G66</f>
        <v>47</v>
      </c>
      <c r="H65" s="53">
        <f t="shared" ref="H65:T65" si="56">H66</f>
        <v>118</v>
      </c>
      <c r="I65" s="53">
        <f t="shared" si="56"/>
        <v>177</v>
      </c>
      <c r="J65" s="53">
        <f t="shared" si="56"/>
        <v>59</v>
      </c>
      <c r="K65" s="53">
        <f t="shared" si="56"/>
        <v>118</v>
      </c>
      <c r="L65" s="53">
        <f t="shared" si="56"/>
        <v>68</v>
      </c>
      <c r="M65" s="53">
        <f t="shared" si="56"/>
        <v>50</v>
      </c>
      <c r="N65" s="53">
        <f t="shared" si="56"/>
        <v>0</v>
      </c>
      <c r="O65" s="53">
        <f t="shared" si="56"/>
        <v>0</v>
      </c>
      <c r="P65" s="53">
        <f t="shared" si="56"/>
        <v>0</v>
      </c>
      <c r="Q65" s="53">
        <f t="shared" si="56"/>
        <v>0</v>
      </c>
      <c r="R65" s="53">
        <f t="shared" si="56"/>
        <v>0</v>
      </c>
      <c r="S65" s="53">
        <f t="shared" si="56"/>
        <v>0</v>
      </c>
      <c r="T65" s="53">
        <f t="shared" si="56"/>
        <v>0</v>
      </c>
      <c r="U65" s="53"/>
      <c r="V65" s="53">
        <f>V66</f>
        <v>68</v>
      </c>
      <c r="W65" s="53"/>
      <c r="X65" s="53">
        <f>X66</f>
        <v>50</v>
      </c>
      <c r="Y65" s="53"/>
      <c r="Z65" s="53">
        <f>Z66</f>
        <v>0</v>
      </c>
      <c r="AA65" s="53"/>
      <c r="AB65" s="53">
        <f>AB66</f>
        <v>0</v>
      </c>
      <c r="AC65" s="22">
        <f t="shared" si="4"/>
        <v>118</v>
      </c>
      <c r="AD65" s="22">
        <f t="shared" si="14"/>
        <v>0</v>
      </c>
    </row>
    <row r="66" spans="1:30" s="23" customFormat="1" ht="16.5" thickBot="1" x14ac:dyDescent="0.3">
      <c r="A66" s="54" t="s">
        <v>34</v>
      </c>
      <c r="B66" s="98" t="s">
        <v>123</v>
      </c>
      <c r="C66" s="99"/>
      <c r="D66" s="26"/>
      <c r="E66" s="34"/>
      <c r="F66" s="34" t="s">
        <v>101</v>
      </c>
      <c r="G66" s="28">
        <f t="shared" ref="G66:G68" si="57">ROUND(K66*0.4,0)</f>
        <v>47</v>
      </c>
      <c r="H66" s="28">
        <f t="shared" ref="H66:H68" si="58">K66</f>
        <v>118</v>
      </c>
      <c r="I66" s="42">
        <f t="shared" ref="I66:I68" si="59">J66+K66</f>
        <v>177</v>
      </c>
      <c r="J66" s="30">
        <v>59</v>
      </c>
      <c r="K66" s="31">
        <f>SUM(L66:P66)</f>
        <v>118</v>
      </c>
      <c r="L66" s="30">
        <v>68</v>
      </c>
      <c r="M66" s="30">
        <v>50</v>
      </c>
      <c r="N66" s="30"/>
      <c r="O66" s="30"/>
      <c r="P66" s="30"/>
      <c r="Q66" s="30"/>
      <c r="R66" s="26"/>
      <c r="S66" s="26"/>
      <c r="T66" s="26"/>
      <c r="U66" s="26"/>
      <c r="V66" s="26">
        <v>68</v>
      </c>
      <c r="W66" s="26"/>
      <c r="X66" s="26">
        <v>50</v>
      </c>
      <c r="Y66" s="26"/>
      <c r="Z66" s="26"/>
      <c r="AA66" s="26"/>
      <c r="AB66" s="26"/>
      <c r="AC66" s="22">
        <f t="shared" si="4"/>
        <v>118</v>
      </c>
      <c r="AD66" s="22">
        <f t="shared" si="14"/>
        <v>0</v>
      </c>
    </row>
    <row r="67" spans="1:30" s="23" customFormat="1" ht="16.5" thickBot="1" x14ac:dyDescent="0.3">
      <c r="A67" s="55" t="s">
        <v>48</v>
      </c>
      <c r="B67" s="100" t="s">
        <v>128</v>
      </c>
      <c r="C67" s="101"/>
      <c r="D67" s="56"/>
      <c r="E67" s="56" t="s">
        <v>100</v>
      </c>
      <c r="F67" s="56"/>
      <c r="G67" s="58">
        <f t="shared" si="57"/>
        <v>29</v>
      </c>
      <c r="H67" s="58">
        <f t="shared" si="58"/>
        <v>72</v>
      </c>
      <c r="I67" s="59">
        <f t="shared" si="59"/>
        <v>72</v>
      </c>
      <c r="J67" s="56"/>
      <c r="K67" s="56">
        <f>SUM(R67:AB67)</f>
        <v>72</v>
      </c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>
        <v>72</v>
      </c>
      <c r="Z67" s="56"/>
      <c r="AA67" s="56"/>
      <c r="AB67" s="56"/>
      <c r="AC67" s="22">
        <f t="shared" si="4"/>
        <v>72</v>
      </c>
      <c r="AD67" s="22">
        <f t="shared" si="14"/>
        <v>0</v>
      </c>
    </row>
    <row r="68" spans="1:30" s="23" customFormat="1" ht="16.5" thickBot="1" x14ac:dyDescent="0.3">
      <c r="A68" s="60" t="s">
        <v>102</v>
      </c>
      <c r="B68" s="94" t="s">
        <v>129</v>
      </c>
      <c r="C68" s="95"/>
      <c r="D68" s="61"/>
      <c r="E68" s="61" t="s">
        <v>100</v>
      </c>
      <c r="F68" s="61"/>
      <c r="G68" s="63">
        <f t="shared" si="57"/>
        <v>0</v>
      </c>
      <c r="H68" s="63">
        <f t="shared" si="58"/>
        <v>0</v>
      </c>
      <c r="I68" s="64">
        <f t="shared" si="59"/>
        <v>0</v>
      </c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>
        <v>72</v>
      </c>
      <c r="Z68" s="61"/>
      <c r="AA68" s="61"/>
      <c r="AB68" s="61"/>
      <c r="AC68" s="22">
        <f t="shared" si="4"/>
        <v>72</v>
      </c>
      <c r="AD68" s="22">
        <f t="shared" si="14"/>
        <v>72</v>
      </c>
    </row>
    <row r="69" spans="1:30" s="71" customFormat="1" ht="16.5" thickBot="1" x14ac:dyDescent="0.3">
      <c r="A69" s="69" t="s">
        <v>126</v>
      </c>
      <c r="B69" s="120" t="s">
        <v>127</v>
      </c>
      <c r="C69" s="121"/>
      <c r="D69" s="46"/>
      <c r="E69" s="50" t="s">
        <v>124</v>
      </c>
      <c r="F69" s="46"/>
      <c r="G69" s="70"/>
      <c r="H69" s="70"/>
      <c r="I69" s="46">
        <f t="shared" ref="I69" si="60">J69+K69</f>
        <v>144</v>
      </c>
      <c r="J69" s="46"/>
      <c r="K69" s="46">
        <v>144</v>
      </c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>
        <v>144</v>
      </c>
      <c r="AC69" s="22">
        <f t="shared" si="4"/>
        <v>144</v>
      </c>
      <c r="AD69" s="22">
        <f t="shared" si="14"/>
        <v>0</v>
      </c>
    </row>
    <row r="70" spans="1:30" s="23" customFormat="1" ht="16.5" thickBot="1" x14ac:dyDescent="0.3">
      <c r="A70" s="72"/>
      <c r="B70" s="118" t="s">
        <v>49</v>
      </c>
      <c r="C70" s="119"/>
      <c r="D70" s="73"/>
      <c r="E70" s="73"/>
      <c r="F70" s="73"/>
      <c r="G70" s="74">
        <f>G9+G23+G29+G33+G69</f>
        <v>1769</v>
      </c>
      <c r="H70" s="74">
        <f>H9+H23+H29+H33+H69</f>
        <v>4428</v>
      </c>
      <c r="I70" s="74">
        <f>I9+I23+I29+I33+I69</f>
        <v>6819</v>
      </c>
      <c r="J70" s="74">
        <f>J9+J23+J29+J33+J69</f>
        <v>2247</v>
      </c>
      <c r="K70" s="74">
        <f>K9+K23+K29+K33</f>
        <v>4428</v>
      </c>
      <c r="L70" s="74">
        <f t="shared" ref="L70:T70" si="61">L9+L23+L29+L33+L69</f>
        <v>2012</v>
      </c>
      <c r="M70" s="74">
        <f t="shared" si="61"/>
        <v>2356</v>
      </c>
      <c r="N70" s="74">
        <f t="shared" si="61"/>
        <v>0</v>
      </c>
      <c r="O70" s="74">
        <f t="shared" si="61"/>
        <v>0</v>
      </c>
      <c r="P70" s="74">
        <f t="shared" si="61"/>
        <v>60</v>
      </c>
      <c r="Q70" s="74">
        <f t="shared" si="61"/>
        <v>612</v>
      </c>
      <c r="R70" s="74">
        <f t="shared" si="61"/>
        <v>792</v>
      </c>
      <c r="S70" s="74">
        <f t="shared" si="61"/>
        <v>612</v>
      </c>
      <c r="T70" s="74">
        <f t="shared" si="61"/>
        <v>684</v>
      </c>
      <c r="U70" s="74"/>
      <c r="V70" s="74">
        <f>V9+V23+V29+V33+V69</f>
        <v>432</v>
      </c>
      <c r="W70" s="74"/>
      <c r="X70" s="74">
        <f>X9+X23+X29+X34+X50+X59+X65</f>
        <v>648</v>
      </c>
      <c r="Y70" s="74"/>
      <c r="Z70" s="74">
        <f>Z9+Z23+Z29+Z34+Z50</f>
        <v>468</v>
      </c>
      <c r="AA70" s="74"/>
      <c r="AB70" s="74">
        <f>AB9+AB23+AB29+AB34+AB50</f>
        <v>180</v>
      </c>
      <c r="AC70" s="22">
        <f t="shared" ref="AC70" si="62">SUM(Q70:AB70)</f>
        <v>4428</v>
      </c>
      <c r="AD70" s="22">
        <f t="shared" si="14"/>
        <v>0</v>
      </c>
    </row>
    <row r="71" spans="1:30" s="23" customFormat="1" ht="24" customHeight="1" thickBot="1" x14ac:dyDescent="0.3">
      <c r="A71" s="84" t="s">
        <v>50</v>
      </c>
      <c r="B71" s="116" t="s">
        <v>51</v>
      </c>
      <c r="C71" s="117"/>
      <c r="D71" s="82"/>
      <c r="E71" s="82"/>
      <c r="F71" s="82"/>
      <c r="G71" s="77"/>
      <c r="H71" s="77"/>
      <c r="I71" s="82"/>
      <c r="J71" s="82"/>
      <c r="K71" s="81">
        <v>216</v>
      </c>
      <c r="L71" s="136" t="s">
        <v>152</v>
      </c>
      <c r="M71" s="136"/>
      <c r="N71" s="136"/>
      <c r="O71" s="136"/>
      <c r="P71" s="136"/>
      <c r="Q71" s="82">
        <v>36</v>
      </c>
      <c r="R71" s="82">
        <v>36</v>
      </c>
      <c r="S71" s="82">
        <v>36</v>
      </c>
      <c r="T71" s="82">
        <v>36</v>
      </c>
      <c r="U71" s="82"/>
      <c r="V71" s="82">
        <v>36</v>
      </c>
      <c r="W71" s="82"/>
      <c r="X71" s="82">
        <v>36</v>
      </c>
      <c r="Y71" s="82"/>
      <c r="Z71" s="82">
        <v>36</v>
      </c>
      <c r="AA71" s="82"/>
      <c r="AB71" s="82"/>
      <c r="AC71" s="22"/>
      <c r="AD71" s="22"/>
    </row>
    <row r="72" spans="1:30" ht="16.5" thickBot="1" x14ac:dyDescent="0.3">
      <c r="A72" s="137" t="s">
        <v>158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4" t="s">
        <v>6</v>
      </c>
      <c r="L72" s="138" t="s">
        <v>182</v>
      </c>
      <c r="M72" s="138"/>
      <c r="N72" s="138"/>
      <c r="O72" s="138"/>
      <c r="P72" s="138"/>
      <c r="Q72" s="76">
        <v>11</v>
      </c>
      <c r="R72" s="76">
        <v>12</v>
      </c>
      <c r="S72" s="76">
        <v>11</v>
      </c>
      <c r="T72" s="76">
        <v>9</v>
      </c>
      <c r="U72" s="76"/>
      <c r="V72" s="77">
        <v>8</v>
      </c>
      <c r="W72" s="77"/>
      <c r="X72" s="76">
        <v>10</v>
      </c>
      <c r="Y72" s="76"/>
      <c r="Z72" s="76">
        <v>8</v>
      </c>
      <c r="AA72" s="76"/>
      <c r="AB72" s="76">
        <v>3</v>
      </c>
    </row>
    <row r="73" spans="1:30" ht="16.5" thickBot="1" x14ac:dyDescent="0.3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4"/>
      <c r="L73" s="138" t="s">
        <v>52</v>
      </c>
      <c r="M73" s="138"/>
      <c r="N73" s="138"/>
      <c r="O73" s="138"/>
      <c r="P73" s="138"/>
      <c r="Q73" s="56">
        <f>Q51+Q57+Q63+Q67</f>
        <v>0</v>
      </c>
      <c r="R73" s="56">
        <f t="shared" ref="R73:AB73" si="63">R51+R57+R63+R67</f>
        <v>0</v>
      </c>
      <c r="S73" s="56">
        <f t="shared" si="63"/>
        <v>0</v>
      </c>
      <c r="T73" s="56">
        <f t="shared" si="63"/>
        <v>0</v>
      </c>
      <c r="U73" s="56">
        <f t="shared" si="63"/>
        <v>144</v>
      </c>
      <c r="V73" s="56">
        <f t="shared" si="63"/>
        <v>0</v>
      </c>
      <c r="W73" s="56">
        <f>W51+W57+W63+W67</f>
        <v>0</v>
      </c>
      <c r="X73" s="56">
        <f t="shared" si="63"/>
        <v>0</v>
      </c>
      <c r="Y73" s="56">
        <f t="shared" si="63"/>
        <v>144</v>
      </c>
      <c r="Z73" s="56">
        <f t="shared" si="63"/>
        <v>0</v>
      </c>
      <c r="AA73" s="56">
        <f t="shared" si="63"/>
        <v>72</v>
      </c>
      <c r="AB73" s="56">
        <f t="shared" si="63"/>
        <v>0</v>
      </c>
    </row>
    <row r="74" spans="1:30" ht="16.5" thickBot="1" x14ac:dyDescent="0.3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4"/>
      <c r="L74" s="137" t="s">
        <v>54</v>
      </c>
      <c r="M74" s="137"/>
      <c r="N74" s="137"/>
      <c r="O74" s="137"/>
      <c r="P74" s="137"/>
      <c r="Q74" s="61">
        <f>Q52+Q58+Q64+Q68</f>
        <v>0</v>
      </c>
      <c r="R74" s="61">
        <f t="shared" ref="R74:AB74" si="64">R52+R58+R64+R68</f>
        <v>0</v>
      </c>
      <c r="S74" s="61">
        <f t="shared" si="64"/>
        <v>0</v>
      </c>
      <c r="T74" s="61">
        <f t="shared" si="64"/>
        <v>0</v>
      </c>
      <c r="U74" s="68">
        <f t="shared" si="64"/>
        <v>0</v>
      </c>
      <c r="V74" s="61">
        <f t="shared" si="64"/>
        <v>0</v>
      </c>
      <c r="W74" s="61">
        <f t="shared" si="64"/>
        <v>144</v>
      </c>
      <c r="X74" s="61">
        <f t="shared" si="64"/>
        <v>0</v>
      </c>
      <c r="Y74" s="68">
        <f>Y52+Y58+Y64+Y68</f>
        <v>72</v>
      </c>
      <c r="Z74" s="61">
        <f t="shared" si="64"/>
        <v>0</v>
      </c>
      <c r="AA74" s="61">
        <f t="shared" si="64"/>
        <v>324</v>
      </c>
      <c r="AB74" s="61">
        <f t="shared" si="64"/>
        <v>0</v>
      </c>
    </row>
    <row r="75" spans="1:30" ht="16.5" thickBot="1" x14ac:dyDescent="0.3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4"/>
      <c r="L75" s="138" t="s">
        <v>25</v>
      </c>
      <c r="M75" s="138"/>
      <c r="N75" s="138"/>
      <c r="O75" s="138"/>
      <c r="P75" s="138"/>
      <c r="Q75" s="75">
        <f>COUNTIF($F$10:$F$70,1)</f>
        <v>0</v>
      </c>
      <c r="R75" s="75">
        <v>3</v>
      </c>
      <c r="S75" s="75">
        <v>0</v>
      </c>
      <c r="T75" s="75">
        <v>3</v>
      </c>
      <c r="U75" s="75"/>
      <c r="V75" s="75">
        <v>3</v>
      </c>
      <c r="W75" s="75"/>
      <c r="X75" s="75">
        <v>3</v>
      </c>
      <c r="Y75" s="75"/>
      <c r="Z75" s="75">
        <v>3</v>
      </c>
      <c r="AA75" s="75"/>
      <c r="AB75" s="75">
        <v>2</v>
      </c>
    </row>
    <row r="76" spans="1:30" ht="16.5" thickBot="1" x14ac:dyDescent="0.3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4"/>
      <c r="L76" s="138" t="s">
        <v>53</v>
      </c>
      <c r="M76" s="138"/>
      <c r="N76" s="138"/>
      <c r="O76" s="138"/>
      <c r="P76" s="138"/>
      <c r="Q76" s="75">
        <v>0</v>
      </c>
      <c r="R76" s="75">
        <v>9</v>
      </c>
      <c r="S76" s="75">
        <v>5</v>
      </c>
      <c r="T76" s="75">
        <v>4</v>
      </c>
      <c r="U76" s="75"/>
      <c r="V76" s="75">
        <v>3</v>
      </c>
      <c r="W76" s="75"/>
      <c r="X76" s="75">
        <v>4</v>
      </c>
      <c r="Y76" s="75"/>
      <c r="Z76" s="75">
        <v>3</v>
      </c>
      <c r="AA76" s="75"/>
      <c r="AB76" s="75">
        <v>2</v>
      </c>
    </row>
    <row r="77" spans="1:30" ht="16.5" thickBot="1" x14ac:dyDescent="0.3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4"/>
      <c r="L77" s="138" t="s">
        <v>26</v>
      </c>
      <c r="M77" s="138"/>
      <c r="N77" s="138"/>
      <c r="O77" s="138"/>
      <c r="P77" s="138"/>
      <c r="Q77" s="75">
        <v>2</v>
      </c>
      <c r="R77" s="75">
        <v>0</v>
      </c>
      <c r="S77" s="75">
        <v>2</v>
      </c>
      <c r="T77" s="75">
        <v>2</v>
      </c>
      <c r="U77" s="75"/>
      <c r="V77" s="75">
        <v>2</v>
      </c>
      <c r="W77" s="75"/>
      <c r="X77" s="75">
        <v>2</v>
      </c>
      <c r="Y77" s="75"/>
      <c r="Z77" s="75">
        <v>2</v>
      </c>
      <c r="AA77" s="75"/>
      <c r="AB77" s="75">
        <v>0</v>
      </c>
    </row>
    <row r="78" spans="1:30" s="9" customFormat="1" ht="12" customHeight="1" x14ac:dyDescent="0.25">
      <c r="A78" s="78"/>
      <c r="B78" s="78"/>
      <c r="C78" s="78"/>
      <c r="D78" s="78"/>
      <c r="E78" s="78"/>
      <c r="F78" s="78"/>
      <c r="G78" s="79"/>
      <c r="H78" s="79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</row>
    <row r="79" spans="1:30" s="9" customFormat="1" x14ac:dyDescent="0.25">
      <c r="A79" s="11"/>
      <c r="B79" s="11"/>
      <c r="C79" s="11" t="s">
        <v>134</v>
      </c>
      <c r="D79" s="11"/>
      <c r="E79" s="11"/>
      <c r="F79" s="11"/>
      <c r="G79" s="80"/>
      <c r="H79" s="80"/>
      <c r="I79" s="11"/>
      <c r="J79" s="11"/>
      <c r="K79" s="11"/>
      <c r="L79" s="11"/>
      <c r="M79" s="11"/>
      <c r="N79" s="11"/>
      <c r="O79" s="11"/>
      <c r="P79" s="11" t="s">
        <v>183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30" s="9" customFormat="1" ht="15" customHeight="1" x14ac:dyDescent="0.25">
      <c r="A80" s="11"/>
      <c r="B80" s="11"/>
      <c r="C80" s="11"/>
      <c r="D80" s="11"/>
      <c r="E80" s="11"/>
      <c r="F80" s="11"/>
      <c r="G80" s="80"/>
      <c r="H80" s="8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s="9" customFormat="1" x14ac:dyDescent="0.25">
      <c r="A81" s="11"/>
      <c r="B81" s="11"/>
      <c r="C81" s="11" t="s">
        <v>153</v>
      </c>
      <c r="D81" s="11"/>
      <c r="E81" s="11"/>
      <c r="F81" s="11"/>
      <c r="G81" s="80"/>
      <c r="H81" s="80"/>
      <c r="I81" s="11"/>
      <c r="J81" s="11"/>
      <c r="K81" s="11"/>
      <c r="L81" s="11"/>
      <c r="M81" s="11"/>
      <c r="N81" s="11"/>
      <c r="O81" s="11"/>
      <c r="P81" s="11" t="s">
        <v>135</v>
      </c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</sheetData>
  <mergeCells count="91">
    <mergeCell ref="Z4:AB4"/>
    <mergeCell ref="Z5:AA5"/>
    <mergeCell ref="A1:C1"/>
    <mergeCell ref="D1:AB1"/>
    <mergeCell ref="R2:AB2"/>
    <mergeCell ref="A3:A7"/>
    <mergeCell ref="D3:F3"/>
    <mergeCell ref="G3:H3"/>
    <mergeCell ref="I3:P3"/>
    <mergeCell ref="Q3:AB3"/>
    <mergeCell ref="D4:D7"/>
    <mergeCell ref="F4:F7"/>
    <mergeCell ref="G4:G7"/>
    <mergeCell ref="H4:H7"/>
    <mergeCell ref="I4:I7"/>
    <mergeCell ref="V5:W5"/>
    <mergeCell ref="L71:P71"/>
    <mergeCell ref="A72:J77"/>
    <mergeCell ref="K72:K77"/>
    <mergeCell ref="L72:P72"/>
    <mergeCell ref="L73:P73"/>
    <mergeCell ref="L74:P74"/>
    <mergeCell ref="L75:P75"/>
    <mergeCell ref="L76:P76"/>
    <mergeCell ref="L77:P77"/>
    <mergeCell ref="Q4:R4"/>
    <mergeCell ref="S4:U4"/>
    <mergeCell ref="V4:Y4"/>
    <mergeCell ref="B3:C6"/>
    <mergeCell ref="X5:Y5"/>
    <mergeCell ref="J4:J7"/>
    <mergeCell ref="K4:P4"/>
    <mergeCell ref="E4:E7"/>
    <mergeCell ref="K5:K7"/>
    <mergeCell ref="L5:P6"/>
    <mergeCell ref="T5:U5"/>
    <mergeCell ref="B9:C9"/>
    <mergeCell ref="B71:C71"/>
    <mergeCell ref="B70:C70"/>
    <mergeCell ref="B69:C69"/>
    <mergeCell ref="B68:C68"/>
    <mergeCell ref="B10:B11"/>
    <mergeCell ref="B20:B21"/>
    <mergeCell ref="B13:B14"/>
    <mergeCell ref="B16:B18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64:C64"/>
    <mergeCell ref="B65:C65"/>
    <mergeCell ref="B66:C66"/>
    <mergeCell ref="B67:C67"/>
    <mergeCell ref="B59:C59"/>
    <mergeCell ref="B60:C60"/>
    <mergeCell ref="B61:C61"/>
    <mergeCell ref="B62:C62"/>
    <mergeCell ref="B63:C63"/>
  </mergeCells>
  <pageMargins left="0.39370078740157483" right="0.39370078740157483" top="0.39370078740157483" bottom="0.39370078740157483" header="0.31496062992125984" footer="0.31496062992125984"/>
  <pageSetup paperSize="9" scale="51" fitToHeight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Титульный</vt:lpstr>
      <vt:lpstr> </vt:lpstr>
      <vt:lpstr>НК</vt:lpstr>
      <vt:lpstr>НК!Область_печати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cp:lastPrinted>2023-09-05T10:47:20Z</cp:lastPrinted>
  <dcterms:created xsi:type="dcterms:W3CDTF">2010-12-02T15:47:34Z</dcterms:created>
  <dcterms:modified xsi:type="dcterms:W3CDTF">2023-09-05T10:58:08Z</dcterms:modified>
</cp:coreProperties>
</file>