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-2024\Орлова Е.Ю\УП 2021\СТ\"/>
    </mc:Choice>
  </mc:AlternateContent>
  <bookViews>
    <workbookView xWindow="120" yWindow="45" windowWidth="15135" windowHeight="8130" activeTab="2"/>
  </bookViews>
  <sheets>
    <sheet name="Титульный" sheetId="9" r:id="rId1"/>
    <sheet name="График" sheetId="10" r:id="rId2"/>
    <sheet name="НК" sheetId="11" r:id="rId3"/>
  </sheets>
  <definedNames>
    <definedName name="_xlnm.Print_Area" localSheetId="2">НК!$A$1:$X$84</definedName>
  </definedNames>
  <calcPr calcId="152511"/>
</workbook>
</file>

<file path=xl/calcChain.xml><?xml version="1.0" encoding="utf-8"?>
<calcChain xmlns="http://schemas.openxmlformats.org/spreadsheetml/2006/main">
  <c r="Y18" i="11" l="1"/>
  <c r="Z18" i="11" s="1"/>
  <c r="Y17" i="11"/>
  <c r="Z17" i="11" s="1"/>
  <c r="M27" i="11"/>
  <c r="H26" i="11" l="1"/>
  <c r="H25" i="11"/>
  <c r="H24" i="11"/>
  <c r="I71" i="11" l="1"/>
  <c r="X9" i="11" l="1"/>
  <c r="V9" i="11"/>
  <c r="T9" i="11"/>
  <c r="S9" i="11"/>
  <c r="R9" i="11"/>
  <c r="Q9" i="11"/>
  <c r="P9" i="11"/>
  <c r="O9" i="11"/>
  <c r="N9" i="11"/>
  <c r="M9" i="11"/>
  <c r="L9" i="11"/>
  <c r="J9" i="11"/>
  <c r="B8" i="11"/>
  <c r="C8" i="11" s="1"/>
  <c r="X77" i="11" l="1"/>
  <c r="W77" i="11"/>
  <c r="V77" i="11"/>
  <c r="U77" i="11"/>
  <c r="T77" i="11"/>
  <c r="S77" i="11"/>
  <c r="R77" i="11"/>
  <c r="Q77" i="11"/>
  <c r="Q76" i="11"/>
  <c r="R76" i="11"/>
  <c r="S76" i="11"/>
  <c r="T76" i="11"/>
  <c r="U76" i="11"/>
  <c r="V76" i="11"/>
  <c r="W76" i="11"/>
  <c r="X76" i="11"/>
  <c r="Y66" i="11" l="1"/>
  <c r="K66" i="11"/>
  <c r="I66" i="11" s="1"/>
  <c r="X64" i="11"/>
  <c r="V64" i="11"/>
  <c r="T64" i="11"/>
  <c r="S64" i="11"/>
  <c r="R64" i="11"/>
  <c r="Q64" i="11"/>
  <c r="P64" i="11"/>
  <c r="O64" i="11"/>
  <c r="N64" i="11"/>
  <c r="M64" i="11"/>
  <c r="L64" i="11"/>
  <c r="J64" i="11"/>
  <c r="Y65" i="11"/>
  <c r="K65" i="11"/>
  <c r="G65" i="11" s="1"/>
  <c r="Z65" i="11" l="1"/>
  <c r="Z66" i="11"/>
  <c r="G66" i="11"/>
  <c r="H66" i="11"/>
  <c r="H65" i="11"/>
  <c r="I65" i="11"/>
  <c r="Q78" i="11"/>
  <c r="Y72" i="11"/>
  <c r="Z72" i="11" s="1"/>
  <c r="I72" i="11"/>
  <c r="Y71" i="11"/>
  <c r="Z71" i="11" s="1"/>
  <c r="H71" i="11"/>
  <c r="G71" i="11"/>
  <c r="Y70" i="11"/>
  <c r="K70" i="11"/>
  <c r="I70" i="11" s="1"/>
  <c r="I69" i="11" s="1"/>
  <c r="X69" i="11"/>
  <c r="W69" i="11"/>
  <c r="V69" i="11"/>
  <c r="U69" i="11"/>
  <c r="T69" i="11"/>
  <c r="S69" i="11"/>
  <c r="R69" i="11"/>
  <c r="Q69" i="11"/>
  <c r="P69" i="11"/>
  <c r="O69" i="11"/>
  <c r="N69" i="11"/>
  <c r="M69" i="11"/>
  <c r="L69" i="11"/>
  <c r="J69" i="11"/>
  <c r="Y68" i="11"/>
  <c r="Z68" i="11" s="1"/>
  <c r="I68" i="11"/>
  <c r="H68" i="11"/>
  <c r="G68" i="11"/>
  <c r="Y67" i="11"/>
  <c r="K67" i="11"/>
  <c r="I67" i="11" s="1"/>
  <c r="I64" i="11" s="1"/>
  <c r="Y63" i="11"/>
  <c r="Z63" i="11" s="1"/>
  <c r="I63" i="11"/>
  <c r="H63" i="11"/>
  <c r="G63" i="11"/>
  <c r="Y62" i="11"/>
  <c r="K62" i="11"/>
  <c r="I62" i="11" s="1"/>
  <c r="Y61" i="11"/>
  <c r="K61" i="11"/>
  <c r="I61" i="11" s="1"/>
  <c r="X60" i="11"/>
  <c r="V60" i="11"/>
  <c r="T60" i="11"/>
  <c r="S60" i="11"/>
  <c r="R60" i="11"/>
  <c r="Q60" i="11"/>
  <c r="P60" i="11"/>
  <c r="O60" i="11"/>
  <c r="N60" i="11"/>
  <c r="M60" i="11"/>
  <c r="L60" i="11"/>
  <c r="J60" i="11"/>
  <c r="Y59" i="11"/>
  <c r="Z59" i="11" s="1"/>
  <c r="I59" i="11"/>
  <c r="H59" i="11"/>
  <c r="G59" i="11"/>
  <c r="Y58" i="11"/>
  <c r="K58" i="11"/>
  <c r="H58" i="11" s="1"/>
  <c r="Y57" i="11"/>
  <c r="K57" i="11"/>
  <c r="H57" i="11" s="1"/>
  <c r="X56" i="11"/>
  <c r="V56" i="11"/>
  <c r="T56" i="11"/>
  <c r="S56" i="11"/>
  <c r="R56" i="11"/>
  <c r="Q56" i="11"/>
  <c r="P56" i="11"/>
  <c r="O56" i="11"/>
  <c r="N56" i="11"/>
  <c r="M56" i="11"/>
  <c r="L56" i="11"/>
  <c r="J56" i="11"/>
  <c r="Y55" i="11"/>
  <c r="Z55" i="11" s="1"/>
  <c r="I55" i="11"/>
  <c r="H55" i="11"/>
  <c r="G55" i="11"/>
  <c r="Y54" i="11"/>
  <c r="K54" i="11"/>
  <c r="H54" i="11" s="1"/>
  <c r="Y53" i="11"/>
  <c r="K53" i="11"/>
  <c r="I53" i="11" s="1"/>
  <c r="Y52" i="11"/>
  <c r="K52" i="11"/>
  <c r="H52" i="11" s="1"/>
  <c r="X51" i="11"/>
  <c r="V51" i="11"/>
  <c r="T51" i="11"/>
  <c r="S51" i="11"/>
  <c r="R51" i="11"/>
  <c r="Q51" i="11"/>
  <c r="P51" i="11"/>
  <c r="O51" i="11"/>
  <c r="N51" i="11"/>
  <c r="M51" i="11"/>
  <c r="L51" i="11"/>
  <c r="J51" i="11"/>
  <c r="Y49" i="11"/>
  <c r="K49" i="11"/>
  <c r="H49" i="11" s="1"/>
  <c r="Y48" i="11"/>
  <c r="K48" i="11"/>
  <c r="G48" i="11" s="1"/>
  <c r="Y47" i="11"/>
  <c r="K47" i="11"/>
  <c r="H47" i="11" s="1"/>
  <c r="Y46" i="11"/>
  <c r="K46" i="11"/>
  <c r="G46" i="11" s="1"/>
  <c r="Y45" i="11"/>
  <c r="K45" i="11"/>
  <c r="H45" i="11" s="1"/>
  <c r="Y44" i="11"/>
  <c r="K44" i="11"/>
  <c r="H44" i="11" s="1"/>
  <c r="Y43" i="11"/>
  <c r="K43" i="11"/>
  <c r="H43" i="11" s="1"/>
  <c r="Y42" i="11"/>
  <c r="K42" i="11"/>
  <c r="G42" i="11" s="1"/>
  <c r="Y41" i="11"/>
  <c r="K41" i="11"/>
  <c r="H41" i="11" s="1"/>
  <c r="Y40" i="11"/>
  <c r="K40" i="11"/>
  <c r="G40" i="11" s="1"/>
  <c r="Y39" i="11"/>
  <c r="K39" i="11"/>
  <c r="H39" i="11" s="1"/>
  <c r="X38" i="11"/>
  <c r="V38" i="11"/>
  <c r="T38" i="11"/>
  <c r="S38" i="11"/>
  <c r="R38" i="11"/>
  <c r="Q38" i="11"/>
  <c r="P38" i="11"/>
  <c r="O38" i="11"/>
  <c r="N38" i="11"/>
  <c r="M38" i="11"/>
  <c r="L38" i="11"/>
  <c r="J38" i="11"/>
  <c r="Y36" i="11"/>
  <c r="K36" i="11"/>
  <c r="I36" i="11" s="1"/>
  <c r="Y35" i="11"/>
  <c r="K35" i="11"/>
  <c r="H35" i="11" s="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J34" i="11"/>
  <c r="Y33" i="11"/>
  <c r="K33" i="11"/>
  <c r="I33" i="11" s="1"/>
  <c r="Y32" i="11"/>
  <c r="K32" i="11"/>
  <c r="H32" i="11" s="1"/>
  <c r="Y31" i="11"/>
  <c r="K31" i="11"/>
  <c r="H31" i="11" s="1"/>
  <c r="Y30" i="11"/>
  <c r="K30" i="11"/>
  <c r="I30" i="11" s="1"/>
  <c r="Y29" i="11"/>
  <c r="K29" i="11"/>
  <c r="H29" i="11" s="1"/>
  <c r="X28" i="11"/>
  <c r="V28" i="11"/>
  <c r="T28" i="11"/>
  <c r="S28" i="11"/>
  <c r="R28" i="11"/>
  <c r="Q28" i="11"/>
  <c r="P28" i="11"/>
  <c r="O28" i="11"/>
  <c r="N28" i="11"/>
  <c r="M28" i="11"/>
  <c r="L28" i="11"/>
  <c r="J28" i="11"/>
  <c r="Y21" i="11"/>
  <c r="Y12" i="11"/>
  <c r="H12" i="11"/>
  <c r="Y20" i="11"/>
  <c r="H20" i="11"/>
  <c r="Y14" i="11"/>
  <c r="H14" i="11"/>
  <c r="Y27" i="11"/>
  <c r="H27" i="11"/>
  <c r="G27" i="11"/>
  <c r="Y16" i="11"/>
  <c r="H16" i="11"/>
  <c r="Y23" i="11"/>
  <c r="Y22" i="11"/>
  <c r="Y19" i="11"/>
  <c r="Y13" i="11"/>
  <c r="Y15" i="11"/>
  <c r="Y11" i="11"/>
  <c r="Y10" i="11"/>
  <c r="D8" i="11"/>
  <c r="E8" i="11" s="1"/>
  <c r="F8" i="11" s="1"/>
  <c r="G8" i="11" s="1"/>
  <c r="H8" i="11" s="1"/>
  <c r="I8" i="11" s="1"/>
  <c r="J8" i="11" s="1"/>
  <c r="K8" i="11" s="1"/>
  <c r="L8" i="11" s="1"/>
  <c r="M8" i="11" s="1"/>
  <c r="N8" i="11" s="1"/>
  <c r="O8" i="11" s="1"/>
  <c r="P8" i="11" s="1"/>
  <c r="Q8" i="11" s="1"/>
  <c r="R8" i="11" s="1"/>
  <c r="S8" i="11" s="1"/>
  <c r="T8" i="11" s="1"/>
  <c r="U8" i="11" s="1"/>
  <c r="V8" i="11" s="1"/>
  <c r="W8" i="11" s="1"/>
  <c r="X8" i="11" s="1"/>
  <c r="AN21" i="10"/>
  <c r="AH21" i="10"/>
  <c r="AB21" i="10"/>
  <c r="V21" i="10"/>
  <c r="O21" i="10"/>
  <c r="J21" i="10"/>
  <c r="D21" i="10"/>
  <c r="AT20" i="10"/>
  <c r="AT19" i="10"/>
  <c r="AT18" i="10"/>
  <c r="K9" i="11" l="1"/>
  <c r="K64" i="11"/>
  <c r="Z61" i="11"/>
  <c r="I42" i="11"/>
  <c r="Z54" i="11"/>
  <c r="Z15" i="11"/>
  <c r="Z14" i="11"/>
  <c r="K60" i="11"/>
  <c r="G61" i="11"/>
  <c r="I43" i="11"/>
  <c r="Z57" i="11"/>
  <c r="Z67" i="11"/>
  <c r="Z45" i="11"/>
  <c r="G43" i="11"/>
  <c r="Z43" i="11"/>
  <c r="Z42" i="11"/>
  <c r="H42" i="11"/>
  <c r="K38" i="11"/>
  <c r="Z53" i="11"/>
  <c r="Z58" i="11"/>
  <c r="I60" i="11"/>
  <c r="G49" i="11"/>
  <c r="K51" i="11"/>
  <c r="O50" i="11"/>
  <c r="O37" i="11" s="1"/>
  <c r="G52" i="11"/>
  <c r="G53" i="11"/>
  <c r="G54" i="11"/>
  <c r="H48" i="11"/>
  <c r="I52" i="11"/>
  <c r="H53" i="11"/>
  <c r="H51" i="11" s="1"/>
  <c r="Z32" i="11"/>
  <c r="G30" i="11"/>
  <c r="Z30" i="11"/>
  <c r="G32" i="11"/>
  <c r="G35" i="11"/>
  <c r="G36" i="11"/>
  <c r="Z36" i="11"/>
  <c r="Z44" i="11"/>
  <c r="I48" i="11"/>
  <c r="I49" i="11"/>
  <c r="I54" i="11"/>
  <c r="G57" i="11"/>
  <c r="G58" i="11"/>
  <c r="H61" i="11"/>
  <c r="G62" i="11"/>
  <c r="H30" i="11"/>
  <c r="I31" i="11"/>
  <c r="I35" i="11"/>
  <c r="I34" i="11" s="1"/>
  <c r="H36" i="11"/>
  <c r="H34" i="11" s="1"/>
  <c r="H40" i="11"/>
  <c r="G41" i="11"/>
  <c r="X50" i="11"/>
  <c r="X37" i="11" s="1"/>
  <c r="X73" i="11" s="1"/>
  <c r="I57" i="11"/>
  <c r="K34" i="11"/>
  <c r="I40" i="11"/>
  <c r="I41" i="11"/>
  <c r="G44" i="11"/>
  <c r="Z31" i="11"/>
  <c r="G31" i="11"/>
  <c r="I29" i="11"/>
  <c r="G29" i="11"/>
  <c r="K28" i="11"/>
  <c r="G33" i="11"/>
  <c r="Z46" i="11"/>
  <c r="H22" i="11"/>
  <c r="Z29" i="11"/>
  <c r="I32" i="11"/>
  <c r="H33" i="11"/>
  <c r="Z35" i="11"/>
  <c r="Y38" i="11"/>
  <c r="G39" i="11"/>
  <c r="Z40" i="11"/>
  <c r="Z41" i="11"/>
  <c r="I44" i="11"/>
  <c r="I45" i="11"/>
  <c r="H46" i="11"/>
  <c r="G47" i="11"/>
  <c r="Z48" i="11"/>
  <c r="Z49" i="11"/>
  <c r="Z52" i="11"/>
  <c r="K56" i="11"/>
  <c r="S50" i="11"/>
  <c r="S37" i="11" s="1"/>
  <c r="S73" i="11" s="1"/>
  <c r="I58" i="11"/>
  <c r="H56" i="11"/>
  <c r="L50" i="11"/>
  <c r="L37" i="11" s="1"/>
  <c r="P50" i="11"/>
  <c r="P37" i="11" s="1"/>
  <c r="P73" i="11" s="1"/>
  <c r="T50" i="11"/>
  <c r="T37" i="11" s="1"/>
  <c r="T73" i="11" s="1"/>
  <c r="Z62" i="11"/>
  <c r="G67" i="11"/>
  <c r="G64" i="11" s="1"/>
  <c r="Y69" i="11"/>
  <c r="H11" i="11"/>
  <c r="H19" i="11"/>
  <c r="Y28" i="11"/>
  <c r="Y34" i="11"/>
  <c r="I39" i="11"/>
  <c r="I46" i="11"/>
  <c r="I47" i="11"/>
  <c r="Y51" i="11"/>
  <c r="M50" i="11"/>
  <c r="M37" i="11" s="1"/>
  <c r="Q50" i="11"/>
  <c r="V50" i="11"/>
  <c r="V37" i="11" s="1"/>
  <c r="N50" i="11"/>
  <c r="N37" i="11" s="1"/>
  <c r="R50" i="11"/>
  <c r="R37" i="11" s="1"/>
  <c r="J50" i="11"/>
  <c r="J37" i="11" s="1"/>
  <c r="Z33" i="11"/>
  <c r="Z39" i="11"/>
  <c r="G45" i="11"/>
  <c r="Z47" i="11"/>
  <c r="H21" i="11"/>
  <c r="Z21" i="11"/>
  <c r="Z12" i="11"/>
  <c r="Z20" i="11"/>
  <c r="Z22" i="11"/>
  <c r="Z19" i="11"/>
  <c r="Z11" i="11"/>
  <c r="Z10" i="11"/>
  <c r="H10" i="11"/>
  <c r="AT21" i="10"/>
  <c r="Z23" i="11"/>
  <c r="H15" i="11"/>
  <c r="H13" i="11"/>
  <c r="Z13" i="11"/>
  <c r="H23" i="11"/>
  <c r="Y56" i="11"/>
  <c r="Y60" i="11"/>
  <c r="Y64" i="11"/>
  <c r="Z16" i="11"/>
  <c r="H62" i="11"/>
  <c r="H67" i="11"/>
  <c r="H64" i="11" s="1"/>
  <c r="K69" i="11"/>
  <c r="G70" i="11"/>
  <c r="G69" i="11" s="1"/>
  <c r="H70" i="11"/>
  <c r="H69" i="11" s="1"/>
  <c r="Z70" i="11"/>
  <c r="H9" i="11" l="1"/>
  <c r="Z64" i="11"/>
  <c r="G9" i="11"/>
  <c r="I9" i="11"/>
  <c r="Z34" i="11"/>
  <c r="I51" i="11"/>
  <c r="Z60" i="11"/>
  <c r="N73" i="11"/>
  <c r="G51" i="11"/>
  <c r="Z38" i="11"/>
  <c r="K50" i="11"/>
  <c r="K37" i="11" s="1"/>
  <c r="I38" i="11"/>
  <c r="Z51" i="11"/>
  <c r="I28" i="11"/>
  <c r="G60" i="11"/>
  <c r="O73" i="11"/>
  <c r="H38" i="11"/>
  <c r="H28" i="11"/>
  <c r="G34" i="11"/>
  <c r="G38" i="11"/>
  <c r="G56" i="11"/>
  <c r="Y50" i="11"/>
  <c r="Q37" i="11"/>
  <c r="Y37" i="11" s="1"/>
  <c r="J73" i="11"/>
  <c r="G28" i="11"/>
  <c r="V73" i="11"/>
  <c r="R73" i="11"/>
  <c r="M73" i="11"/>
  <c r="Z56" i="11"/>
  <c r="Y9" i="11"/>
  <c r="L73" i="11"/>
  <c r="Z28" i="11"/>
  <c r="I56" i="11"/>
  <c r="H60" i="11"/>
  <c r="H50" i="11" s="1"/>
  <c r="Z69" i="11"/>
  <c r="K73" i="11" l="1"/>
  <c r="I50" i="11"/>
  <c r="I37" i="11" s="1"/>
  <c r="G50" i="11"/>
  <c r="G37" i="11" s="1"/>
  <c r="Q73" i="11"/>
  <c r="Y73" i="11" s="1"/>
  <c r="Z50" i="11"/>
  <c r="Z9" i="11"/>
  <c r="Z37" i="11"/>
  <c r="H37" i="11"/>
  <c r="H73" i="11" s="1"/>
  <c r="I73" i="11" l="1"/>
  <c r="G73" i="11"/>
  <c r="Z73" i="11"/>
</calcChain>
</file>

<file path=xl/comments1.xml><?xml version="1.0" encoding="utf-8"?>
<comments xmlns="http://schemas.openxmlformats.org/spreadsheetml/2006/main">
  <authors>
    <author>студент</author>
    <author>User</author>
  </authors>
  <commentList>
    <comment ref="V55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X63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ВВД</t>
        </r>
      </text>
    </comment>
    <comment ref="S78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комплексные: р.яз+литер
история+обществозн</t>
        </r>
      </text>
    </comment>
    <comment ref="T78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комплексные: р.яз+литер
история+обществозн</t>
        </r>
      </text>
    </comment>
  </commentList>
</comments>
</file>

<file path=xl/sharedStrings.xml><?xml version="1.0" encoding="utf-8"?>
<sst xmlns="http://schemas.openxmlformats.org/spreadsheetml/2006/main" count="421" uniqueCount="302">
  <si>
    <t>Индекс</t>
  </si>
  <si>
    <t>экзаменов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</si>
  <si>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</si>
  <si>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</si>
  <si>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</si>
  <si>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</si>
  <si>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</si>
  <si>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</si>
  <si>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</si>
  <si>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</si>
  <si>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</si>
  <si>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</si>
  <si>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П.00</t>
  </si>
  <si>
    <t>Профессиональный цикл</t>
  </si>
  <si>
    <t>ОП.00</t>
  </si>
  <si>
    <t>ПМ.00</t>
  </si>
  <si>
    <t>Профессиональные модули</t>
  </si>
  <si>
    <t>ПМ.01</t>
  </si>
  <si>
    <t>МДК.01.01</t>
  </si>
  <si>
    <t>МДК.01.02</t>
  </si>
  <si>
    <t>УП.01</t>
  </si>
  <si>
    <t>ПМ.02</t>
  </si>
  <si>
    <t>МДК.02.01</t>
  </si>
  <si>
    <t>ПП.02</t>
  </si>
  <si>
    <t>Экзаменов</t>
  </si>
  <si>
    <t>Зачетов</t>
  </si>
  <si>
    <t xml:space="preserve"> нед.</t>
  </si>
  <si>
    <t>История</t>
  </si>
  <si>
    <t>Физическая культура</t>
  </si>
  <si>
    <t>Математика</t>
  </si>
  <si>
    <t>МДК.01.03</t>
  </si>
  <si>
    <t>ПМ.03</t>
  </si>
  <si>
    <t>МДК.03.01</t>
  </si>
  <si>
    <t>ПМ.04</t>
  </si>
  <si>
    <t>МДК.04.01</t>
  </si>
  <si>
    <t>ПМ.05</t>
  </si>
  <si>
    <t>МДК.05.01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</si>
  <si>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</si>
  <si>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</si>
  <si>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</si>
  <si>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</si>
  <si>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</si>
  <si>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</si>
  <si>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</si>
  <si>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</si>
  <si>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</si>
  <si>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</si>
  <si>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</si>
  <si>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</si>
  <si>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</si>
  <si>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=</t>
  </si>
  <si>
    <t>Условные обозначения:</t>
  </si>
  <si>
    <t>теоретическое обучение</t>
  </si>
  <si>
    <t>каникулы</t>
  </si>
  <si>
    <t>промежуточная аттестация</t>
  </si>
  <si>
    <t>учебная практика с теоретическим обучением</t>
  </si>
  <si>
    <t>государственная (итоговая) аттестация</t>
  </si>
  <si>
    <t>Формы промежуточной аттестации</t>
  </si>
  <si>
    <t>Самостоятельная   работа (час)</t>
  </si>
  <si>
    <t>Учебная нагрузка обучающихся (час)</t>
  </si>
  <si>
    <t>Максимальная</t>
  </si>
  <si>
    <t>1сем.</t>
  </si>
  <si>
    <t>Русский язык</t>
  </si>
  <si>
    <t>Литература</t>
  </si>
  <si>
    <t>Общепрофессиональный цикл</t>
  </si>
  <si>
    <t>ОП.01</t>
  </si>
  <si>
    <t>ОП.02</t>
  </si>
  <si>
    <t>ОП.03</t>
  </si>
  <si>
    <t>ОП.04</t>
  </si>
  <si>
    <t>ОП.05</t>
  </si>
  <si>
    <t>ПП.04</t>
  </si>
  <si>
    <t>ПП.05</t>
  </si>
  <si>
    <t>Всего:</t>
  </si>
  <si>
    <t>Г(И)А</t>
  </si>
  <si>
    <t>Государственная (итоговая) аттестация</t>
  </si>
  <si>
    <t>Учебной практики</t>
  </si>
  <si>
    <t>Диф. зачетов</t>
  </si>
  <si>
    <t>Производственной практики</t>
  </si>
  <si>
    <t>дифференцированных зачетов</t>
  </si>
  <si>
    <t>5 сем.</t>
  </si>
  <si>
    <t>6 сем.</t>
  </si>
  <si>
    <t>практика без теоретического обучения</t>
  </si>
  <si>
    <t>ОГСЭ 01.</t>
  </si>
  <si>
    <t>ОГСЭ 02.</t>
  </si>
  <si>
    <t>ОГСЭ.00</t>
  </si>
  <si>
    <t>Общий гуманитарный и социально-экономический цикл</t>
  </si>
  <si>
    <t>ЕН.00</t>
  </si>
  <si>
    <t>Математический и общий естественнонаучный цикл</t>
  </si>
  <si>
    <t>Распределение обязательных учебных занятий по курсам и семестрам</t>
  </si>
  <si>
    <t>ОГСЭ 03.</t>
  </si>
  <si>
    <t>ОГСЭ 04.</t>
  </si>
  <si>
    <t>ОГСЭ 05.</t>
  </si>
  <si>
    <t>ЕН.01</t>
  </si>
  <si>
    <t>ЕН.02</t>
  </si>
  <si>
    <t>МДК 02.02</t>
  </si>
  <si>
    <t>ОП 06</t>
  </si>
  <si>
    <t>Родной язык</t>
  </si>
  <si>
    <t>Экономика</t>
  </si>
  <si>
    <t>Информатика</t>
  </si>
  <si>
    <t>Основы философии</t>
  </si>
  <si>
    <t>ДЗ</t>
  </si>
  <si>
    <t>Русский язык и культура речи</t>
  </si>
  <si>
    <t>Информационные технологии в профессиональной деятельности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</si>
  <si>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</si>
  <si>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</si>
  <si>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</si>
  <si>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</si>
  <si>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Правовое обеспечение профессиональной деятельности</t>
  </si>
  <si>
    <t>Финансы, денежное обращение и кредит</t>
  </si>
  <si>
    <t>Бухгалтерский учет в страховых организациях</t>
  </si>
  <si>
    <t>Налоги и налогообложение</t>
  </si>
  <si>
    <t>Аудит страховых организаций</t>
  </si>
  <si>
    <t>Страховое дело</t>
  </si>
  <si>
    <t>Безопасность жизнедеятельности</t>
  </si>
  <si>
    <t>ОП 07</t>
  </si>
  <si>
    <t>ОП 08</t>
  </si>
  <si>
    <t>ОП 09</t>
  </si>
  <si>
    <t>ОП 10</t>
  </si>
  <si>
    <t>ОП11</t>
  </si>
  <si>
    <t>Э</t>
  </si>
  <si>
    <t>Посреднические продажи страховых продуктов (по отраслям)</t>
  </si>
  <si>
    <t>Прямые продажи страховых продуктов (по отраслям)</t>
  </si>
  <si>
    <t>Интернет-продажи страховых полисов (по отраслям)</t>
  </si>
  <si>
    <t>Организация продаж страховых продуктов</t>
  </si>
  <si>
    <t>Планирование и организация продаж в страховании</t>
  </si>
  <si>
    <t>Анализ эффективности продаж (по отраслям)</t>
  </si>
  <si>
    <t>МДК.03.02</t>
  </si>
  <si>
    <t>Сопровождение договоров страхования (определение страховой стоимости и премии)</t>
  </si>
  <si>
    <t>Документальное и программное обеспечение страховых операций (по отраслям)</t>
  </si>
  <si>
    <t>Учет страховых договоров и анализ показателей продаж (по отраслям)</t>
  </si>
  <si>
    <t>Оформление и сопровождение страхового случая (оценка страхового ущерба, урегулирование убытков)</t>
  </si>
  <si>
    <t>Документальное и программное обеспечение страховых выплат (по отраслям)</t>
  </si>
  <si>
    <t>Правовое регулирование страховых выплат и страховое мошенничество (по отраслям)</t>
  </si>
  <si>
    <t>Оценка ущерба и страхового возмещения (по отраслям)</t>
  </si>
  <si>
    <t>МДК.04.02</t>
  </si>
  <si>
    <t>МДК.04.03</t>
  </si>
  <si>
    <t>Выполнение работ по профессии "Агент страховой"</t>
  </si>
  <si>
    <t>Реализация различных технлогий розничных прдаж в страховании</t>
  </si>
  <si>
    <t>СОГЛАСОВАНО</t>
  </si>
  <si>
    <t>УТВЕРЖДАЮ</t>
  </si>
  <si>
    <t>Директор ГПОУ ЯО Пошехонского</t>
  </si>
  <si>
    <t>аграрно-политехнического колледжа</t>
  </si>
  <si>
    <t xml:space="preserve"> УЧЕБНЫЙ ПЛАН</t>
  </si>
  <si>
    <t>государственного профессионального образовательного учреждения Ярославской области</t>
  </si>
  <si>
    <t>Пошехонского аграрно- политехнического колледжа</t>
  </si>
  <si>
    <t>по специальности среднего профессионального образования</t>
  </si>
  <si>
    <t>по программе базовой подготовки</t>
  </si>
  <si>
    <t xml:space="preserve">Филиал ПАО СК "Росгосстрах" </t>
  </si>
  <si>
    <t>Ярославской области</t>
  </si>
  <si>
    <t>__________________С.Д. Державина</t>
  </si>
  <si>
    <t>38.02.02 Страховое дело ( по отраслям)</t>
  </si>
  <si>
    <t>Квалификация: специалист страхового дела</t>
  </si>
  <si>
    <t>ПДП</t>
  </si>
  <si>
    <t>Преддипломная практика</t>
  </si>
  <si>
    <t>П</t>
  </si>
  <si>
    <t>А</t>
  </si>
  <si>
    <t>Д</t>
  </si>
  <si>
    <t>П5</t>
  </si>
  <si>
    <t>У1</t>
  </si>
  <si>
    <t>П2</t>
  </si>
  <si>
    <t>Производственная практика</t>
  </si>
  <si>
    <t>Учебная практика</t>
  </si>
  <si>
    <t>ПП.03</t>
  </si>
  <si>
    <t>О</t>
  </si>
  <si>
    <t>П3</t>
  </si>
  <si>
    <t>П4</t>
  </si>
  <si>
    <t>Курс</t>
  </si>
  <si>
    <t>Обучение по дисциплинам и МДК</t>
  </si>
  <si>
    <t>Производственная и учебная практики</t>
  </si>
  <si>
    <t>Промежуточная аттестация</t>
  </si>
  <si>
    <t>ГИА</t>
  </si>
  <si>
    <t>Каникулы</t>
  </si>
  <si>
    <t>1 курс</t>
  </si>
  <si>
    <t>2 курс</t>
  </si>
  <si>
    <t>3 курс</t>
  </si>
  <si>
    <t>Итого</t>
  </si>
  <si>
    <t>Общеобразовательная подготовка</t>
  </si>
  <si>
    <t>Обществознание</t>
  </si>
  <si>
    <t>Заместитель директора по учебной работе:</t>
  </si>
  <si>
    <t>Е. Ю. Орлова</t>
  </si>
  <si>
    <t>Заместитель директора по производственному обучению:</t>
  </si>
  <si>
    <t>Л. Д. Канарейкина</t>
  </si>
  <si>
    <t>________________________О.Н. Викторович</t>
  </si>
  <si>
    <t>"______" __________________202___ г.</t>
  </si>
  <si>
    <r>
      <t xml:space="preserve">Исходный уровень образования:  </t>
    </r>
    <r>
      <rPr>
        <b/>
        <sz val="12"/>
        <rFont val="Times New Roman"/>
        <family val="1"/>
        <charset val="204"/>
      </rPr>
      <t>основное общее</t>
    </r>
  </si>
  <si>
    <t>1.09-7.09</t>
  </si>
  <si>
    <t>8.09-14.09</t>
  </si>
  <si>
    <t>15.09-21.09</t>
  </si>
  <si>
    <t>22.09-28.09</t>
  </si>
  <si>
    <t>29.09-5.10</t>
  </si>
  <si>
    <t>6.10-12.10</t>
  </si>
  <si>
    <t>13.10-19.10</t>
  </si>
  <si>
    <t>20.10-26.10</t>
  </si>
  <si>
    <t>27.10-2.11</t>
  </si>
  <si>
    <t>3.11-9.11</t>
  </si>
  <si>
    <t>10.11-16.11</t>
  </si>
  <si>
    <t>17.11-23.11</t>
  </si>
  <si>
    <t>24.11-30.11</t>
  </si>
  <si>
    <t>1.12-7.12</t>
  </si>
  <si>
    <t>8.12-14.12</t>
  </si>
  <si>
    <t>15.12-21.12</t>
  </si>
  <si>
    <t>22.12-28.12</t>
  </si>
  <si>
    <t>29.12--4.01</t>
  </si>
  <si>
    <t>5.01-11.01</t>
  </si>
  <si>
    <t>12.01-18.01</t>
  </si>
  <si>
    <t>19.01-25.01</t>
  </si>
  <si>
    <t>26.01-1.02</t>
  </si>
  <si>
    <t>2.02-8.02</t>
  </si>
  <si>
    <t>9.02-15.02</t>
  </si>
  <si>
    <t>16.02-22.02</t>
  </si>
  <si>
    <t>23.02-1.03</t>
  </si>
  <si>
    <t>2.03-8.03</t>
  </si>
  <si>
    <t>9.03-15.03</t>
  </si>
  <si>
    <t>16.03-22.03</t>
  </si>
  <si>
    <t>23.03-29.03</t>
  </si>
  <si>
    <t>30.03-5.04</t>
  </si>
  <si>
    <t>6.04-12.04</t>
  </si>
  <si>
    <t>13.04-19.04</t>
  </si>
  <si>
    <t>20.04.-26.04</t>
  </si>
  <si>
    <t>27.04-3.05</t>
  </si>
  <si>
    <t>4.05-10.05</t>
  </si>
  <si>
    <t>11.05-17.05</t>
  </si>
  <si>
    <t>18.05-24.05</t>
  </si>
  <si>
    <t>25.05-31.05</t>
  </si>
  <si>
    <t>1.06-7.06</t>
  </si>
  <si>
    <t>8.06-14.06</t>
  </si>
  <si>
    <t>15.06-21.06</t>
  </si>
  <si>
    <t>22.06-28.06</t>
  </si>
  <si>
    <t>29.06-5.07</t>
  </si>
  <si>
    <t>6.07-12.07</t>
  </si>
  <si>
    <t>13.07-19.07</t>
  </si>
  <si>
    <t>20.07-26.07</t>
  </si>
  <si>
    <t>27.07-2.08</t>
  </si>
  <si>
    <t>3.08-9.08</t>
  </si>
  <si>
    <t>10.08-16.08</t>
  </si>
  <si>
    <t>17.08-23.08</t>
  </si>
  <si>
    <t>24.08-31.08</t>
  </si>
  <si>
    <t>подготовка к ГИА</t>
  </si>
  <si>
    <t>3. План учебного процесса</t>
  </si>
  <si>
    <t>Наименование циклов, разделов, предметов, дисциплин, профессиональных модулей, междисциплинарных курсов</t>
  </si>
  <si>
    <t>Форма практической подготовки</t>
  </si>
  <si>
    <t>Минимальная</t>
  </si>
  <si>
    <t>Объем образовательной нагрузки</t>
  </si>
  <si>
    <t>Консультации</t>
  </si>
  <si>
    <t>Курсовых работ</t>
  </si>
  <si>
    <t>Аудиторные занятия</t>
  </si>
  <si>
    <t>Проверка</t>
  </si>
  <si>
    <t>Разница</t>
  </si>
  <si>
    <t xml:space="preserve">Иностранный язык </t>
  </si>
  <si>
    <t>З</t>
  </si>
  <si>
    <t>Основы безопасности жизнедеятельности</t>
  </si>
  <si>
    <t>Индивидуальный проект</t>
  </si>
  <si>
    <t>1</t>
  </si>
  <si>
    <t>Недельная нагрузка</t>
  </si>
  <si>
    <t>"______"_________________20____ г.</t>
  </si>
  <si>
    <r>
      <t xml:space="preserve">Нормативный срок обучения: </t>
    </r>
    <r>
      <rPr>
        <b/>
        <sz val="12"/>
        <rFont val="Times New Roman"/>
        <family val="1"/>
        <charset val="204"/>
      </rPr>
      <t xml:space="preserve"> 2 года 10 месяцев</t>
    </r>
  </si>
  <si>
    <t>У</t>
  </si>
  <si>
    <t>1. График учебного процесса 38.02.02 Страховое дело ( по отраслям)</t>
  </si>
  <si>
    <t>2. Сводные данные по бюджету времени (в неделях) 38.02.02 Страховое дело ( по отраслям)</t>
  </si>
  <si>
    <t>по специальности  38.02.02 Страховое дело ( по отраслям)</t>
  </si>
  <si>
    <t>Социально-экономический профиль</t>
  </si>
  <si>
    <t>З,З,З</t>
  </si>
  <si>
    <t>Консультации на учебную группу по 4 часа на студента в год (на 25 чел. всего 100 час.)
Государственная итоговая аттестация включает подготовку и защиту выпускной 
квалификационной работы (дипломная работа, дипломный проект)
18.05 - 28.06.2024 г.</t>
  </si>
  <si>
    <t>Предметные области</t>
  </si>
  <si>
    <t>Наименование</t>
  </si>
  <si>
    <t>Русский язык и литература</t>
  </si>
  <si>
    <t xml:space="preserve">Иностранные языки </t>
  </si>
  <si>
    <t>Математика и информатика</t>
  </si>
  <si>
    <t>Общественные науки</t>
  </si>
  <si>
    <t>Физическая культура, экология, ОБЖ</t>
  </si>
  <si>
    <t>Естественные науки</t>
  </si>
  <si>
    <t>Родной язык и родная литература</t>
  </si>
  <si>
    <t>Эк</t>
  </si>
  <si>
    <t>Дисциплин, предметов и МДК</t>
  </si>
  <si>
    <t>География</t>
  </si>
  <si>
    <t>Физика</t>
  </si>
  <si>
    <t>Химия</t>
  </si>
  <si>
    <t>Биология</t>
  </si>
  <si>
    <t>Дополнительные учебные дисциплины</t>
  </si>
  <si>
    <t>Основы шахматной игры</t>
  </si>
  <si>
    <t>Основы исследовательской и проектной деятельности</t>
  </si>
  <si>
    <t>ОД.00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</si>
  <si>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</si>
  <si>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</si>
  <si>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</si>
  <si>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</si>
  <si>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</si>
  <si>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</si>
  <si>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</si>
  <si>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</si>
  <si>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</si>
  <si>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</si>
  <si>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</si>
  <si>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ОД,12</t>
  </si>
  <si>
    <t>ОД.13</t>
  </si>
  <si>
    <t>ОД,14</t>
  </si>
  <si>
    <t>ОД,15</t>
  </si>
  <si>
    <t>ОД,16</t>
  </si>
  <si>
    <t>ОД,17</t>
  </si>
  <si>
    <t>Во взаимодействии с преподавателем</t>
  </si>
  <si>
    <t>КР</t>
  </si>
  <si>
    <t>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</si>
</sst>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04">
    <xf numFmtId="0" fontId="0" fillId="0" borderId="0" xfId="0"/>
    <xf numFmtId="0" fontId="9" fillId="0" borderId="7" xfId="0" applyFont="1" applyBorder="1" applyAlignment="1" applyProtection="1">
      <alignment vertical="top" wrapText="1"/>
      <protection hidden="1"/>
    </xf>
    <xf numFmtId="0" fontId="7" fillId="0" borderId="7" xfId="0" applyFont="1" applyBorder="1" applyAlignment="1" applyProtection="1">
      <alignment vertical="top" wrapText="1"/>
      <protection hidden="1"/>
    </xf>
    <xf numFmtId="0" fontId="7" fillId="0" borderId="0" xfId="0" applyFont="1"/>
    <xf numFmtId="0" fontId="7" fillId="0" borderId="0" xfId="0" applyFont="1" applyAlignment="1"/>
    <xf numFmtId="0" fontId="14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/>
    <xf numFmtId="16" fontId="1" fillId="0" borderId="1" xfId="0" applyNumberFormat="1" applyFont="1" applyBorder="1" applyAlignment="1">
      <alignment horizontal="distributed" vertical="distributed" textRotation="90"/>
    </xf>
    <xf numFmtId="17" fontId="1" fillId="0" borderId="1" xfId="0" applyNumberFormat="1" applyFont="1" applyBorder="1" applyAlignment="1">
      <alignment horizontal="distributed" vertical="distributed" textRotation="90"/>
    </xf>
    <xf numFmtId="0" fontId="1" fillId="0" borderId="1" xfId="0" applyFont="1" applyBorder="1" applyAlignment="1">
      <alignment horizontal="distributed" vertical="distributed" textRotation="90"/>
    </xf>
    <xf numFmtId="49" fontId="14" fillId="0" borderId="0" xfId="0" applyNumberFormat="1" applyFont="1" applyFill="1" applyBorder="1" applyAlignment="1">
      <alignment textRotation="90"/>
    </xf>
    <xf numFmtId="0" fontId="14" fillId="0" borderId="0" xfId="0" applyNumberFormat="1" applyFont="1" applyBorder="1"/>
    <xf numFmtId="0" fontId="14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4" fillId="0" borderId="0" xfId="0" applyNumberFormat="1" applyFont="1" applyFill="1" applyBorder="1"/>
    <xf numFmtId="0" fontId="1" fillId="2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textRotation="90"/>
    </xf>
    <xf numFmtId="0" fontId="15" fillId="0" borderId="0" xfId="0" applyFont="1" applyFill="1"/>
    <xf numFmtId="0" fontId="16" fillId="0" borderId="0" xfId="0" applyFont="1" applyFill="1" applyAlignment="1"/>
    <xf numFmtId="0" fontId="9" fillId="0" borderId="0" xfId="0" applyFont="1" applyFill="1"/>
    <xf numFmtId="0" fontId="15" fillId="0" borderId="0" xfId="0" applyNumberFormat="1" applyFont="1" applyFill="1"/>
    <xf numFmtId="0" fontId="8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textRotation="90" wrapText="1"/>
    </xf>
    <xf numFmtId="0" fontId="16" fillId="0" borderId="0" xfId="0" applyFont="1" applyFill="1" applyAlignment="1">
      <alignment wrapText="1"/>
    </xf>
    <xf numFmtId="0" fontId="7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4" borderId="7" xfId="0" applyNumberFormat="1" applyFont="1" applyFill="1" applyBorder="1" applyAlignment="1">
      <alignment horizontal="center" vertical="center"/>
    </xf>
    <xf numFmtId="1" fontId="7" fillId="5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7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1" fontId="1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>
      <alignment vertical="top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7" fillId="5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wrapText="1"/>
    </xf>
    <xf numFmtId="49" fontId="8" fillId="6" borderId="7" xfId="0" applyNumberFormat="1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vertical="top" wrapText="1"/>
    </xf>
    <xf numFmtId="0" fontId="8" fillId="7" borderId="7" xfId="0" applyFont="1" applyFill="1" applyBorder="1" applyAlignment="1">
      <alignment vertical="top" wrapText="1"/>
    </xf>
    <xf numFmtId="0" fontId="8" fillId="7" borderId="7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vertical="center" wrapText="1"/>
    </xf>
    <xf numFmtId="0" fontId="7" fillId="8" borderId="7" xfId="0" applyFont="1" applyFill="1" applyBorder="1" applyAlignment="1">
      <alignment horizontal="center" vertical="center" wrapText="1"/>
    </xf>
    <xf numFmtId="49" fontId="7" fillId="8" borderId="7" xfId="0" applyNumberFormat="1" applyFont="1" applyFill="1" applyBorder="1" applyAlignment="1">
      <alignment horizontal="center" vertical="center" wrapText="1"/>
    </xf>
    <xf numFmtId="0" fontId="7" fillId="8" borderId="7" xfId="0" applyNumberFormat="1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vertical="center" wrapText="1"/>
    </xf>
    <xf numFmtId="0" fontId="7" fillId="9" borderId="7" xfId="0" applyFont="1" applyFill="1" applyBorder="1" applyAlignment="1">
      <alignment horizontal="center" vertical="center" wrapText="1"/>
    </xf>
    <xf numFmtId="49" fontId="7" fillId="9" borderId="7" xfId="0" applyNumberFormat="1" applyFont="1" applyFill="1" applyBorder="1" applyAlignment="1">
      <alignment horizontal="center" vertical="center" wrapText="1"/>
    </xf>
    <xf numFmtId="0" fontId="7" fillId="9" borderId="7" xfId="0" applyNumberFormat="1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vertical="top" wrapText="1"/>
    </xf>
    <xf numFmtId="49" fontId="8" fillId="7" borderId="7" xfId="0" applyNumberFormat="1" applyFont="1" applyFill="1" applyBorder="1" applyAlignment="1">
      <alignment horizontal="center" vertical="center" wrapText="1"/>
    </xf>
    <xf numFmtId="0" fontId="8" fillId="6" borderId="7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8" fillId="5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1" fontId="8" fillId="5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" fontId="15" fillId="0" borderId="0" xfId="0" applyNumberFormat="1" applyFont="1" applyFill="1"/>
    <xf numFmtId="0" fontId="7" fillId="0" borderId="7" xfId="0" applyFont="1" applyFill="1" applyBorder="1" applyAlignment="1">
      <alignment vertical="top" wrapText="1"/>
    </xf>
    <xf numFmtId="1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NumberFormat="1" applyFont="1" applyFill="1"/>
    <xf numFmtId="0" fontId="9" fillId="0" borderId="0" xfId="0" applyNumberFormat="1" applyFont="1" applyFill="1"/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/>
    <xf numFmtId="0" fontId="15" fillId="9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7" fillId="0" borderId="7" xfId="0" applyFont="1" applyBorder="1" applyAlignment="1" applyProtection="1">
      <alignment vertical="center" wrapText="1"/>
      <protection hidden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textRotation="90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 vertical="center" textRotation="3"/>
    </xf>
    <xf numFmtId="0" fontId="2" fillId="0" borderId="4" xfId="0" applyFont="1" applyBorder="1" applyAlignment="1">
      <alignment horizontal="center" vertical="center" textRotation="3"/>
    </xf>
    <xf numFmtId="0" fontId="4" fillId="0" borderId="8" xfId="0" applyFont="1" applyBorder="1" applyAlignment="1">
      <alignment horizontal="center" textRotation="1"/>
    </xf>
    <xf numFmtId="0" fontId="4" fillId="0" borderId="4" xfId="0" applyFont="1" applyBorder="1" applyAlignment="1">
      <alignment horizontal="center" textRotation="1"/>
    </xf>
    <xf numFmtId="0" fontId="3" fillId="0" borderId="1" xfId="0" applyFont="1" applyBorder="1" applyAlignment="1"/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textRotation="2"/>
    </xf>
    <xf numFmtId="0" fontId="2" fillId="0" borderId="4" xfId="0" applyFont="1" applyBorder="1" applyAlignment="1">
      <alignment horizontal="center" vertical="center" textRotation="2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7" borderId="15" xfId="0" applyFont="1" applyFill="1" applyBorder="1" applyAlignment="1">
      <alignment horizontal="center" vertical="top" wrapText="1"/>
    </xf>
    <xf numFmtId="0" fontId="8" fillId="7" borderId="16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7" fillId="9" borderId="15" xfId="0" applyFont="1" applyFill="1" applyBorder="1" applyAlignment="1">
      <alignment horizontal="left" vertical="center" wrapText="1"/>
    </xf>
    <xf numFmtId="0" fontId="7" fillId="9" borderId="16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left" vertical="center" wrapText="1"/>
    </xf>
    <xf numFmtId="0" fontId="8" fillId="6" borderId="16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7" fillId="8" borderId="15" xfId="0" applyFont="1" applyFill="1" applyBorder="1" applyAlignment="1">
      <alignment horizontal="left" vertical="center" wrapText="1"/>
    </xf>
    <xf numFmtId="0" fontId="7" fillId="8" borderId="16" xfId="0" applyFont="1" applyFill="1" applyBorder="1" applyAlignment="1">
      <alignment horizontal="left" vertical="center" wrapText="1"/>
    </xf>
    <xf numFmtId="0" fontId="7" fillId="0" borderId="15" xfId="1" applyFont="1" applyBorder="1" applyAlignment="1">
      <alignment horizontal="left" wrapText="1"/>
    </xf>
    <xf numFmtId="0" fontId="7" fillId="0" borderId="16" xfId="1" applyFont="1" applyBorder="1" applyAlignment="1">
      <alignment horizontal="left" wrapText="1"/>
    </xf>
    <xf numFmtId="0" fontId="7" fillId="0" borderId="15" xfId="1" applyFont="1" applyFill="1" applyBorder="1" applyAlignment="1">
      <alignment horizontal="left" wrapText="1"/>
    </xf>
    <xf numFmtId="0" fontId="7" fillId="0" borderId="16" xfId="1" applyFont="1" applyFill="1" applyBorder="1" applyAlignment="1">
      <alignment horizontal="left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9" fillId="0" borderId="5" xfId="0" applyFont="1" applyBorder="1" applyAlignment="1">
      <alignment horizontal="left" vertical="top" wrapText="1"/>
    </xf>
    <xf numFmtId="0" fontId="7" fillId="0" borderId="7" xfId="0" applyNumberFormat="1" applyFont="1" applyBorder="1" applyAlignment="1" applyProtection="1">
      <alignment horizontal="center" wrapText="1"/>
      <protection locked="0" hidden="1"/>
    </xf>
    <xf numFmtId="0" fontId="7" fillId="10" borderId="7" xfId="0" applyNumberFormat="1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7938</xdr:colOff>
      <xdr:row>2</xdr:row>
      <xdr:rowOff>0</xdr:rowOff>
    </xdr:from>
    <xdr:to>
      <xdr:col>5</xdr:col>
      <xdr:colOff>150812</xdr:colOff>
      <xdr:row>2</xdr:row>
      <xdr:rowOff>1588</xdr:rowOff>
    </xdr:to>
    <xdr:cxnSp macro="">
      <xdr:nvCxnSpPr>
        <xdr:cNvPr id="2" name="Прямая соединительная линия 1"/>
        <xdr:cNvCxnSpPr/>
      </xdr:nvCxnSpPr>
      <xdr:spPr>
        <a:xfrm>
          <a:off x="7938" y="409575"/>
          <a:ext cx="4800599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B13" sqref="B13:M13"/>
    </sheetView>
  </sheetViews>
  <sheetFormatPr defaultRowHeight="15" x14ac:dyDescent="0.25"/>
  <sheetData>
    <row r="1" spans="1:15" ht="15.75" x14ac:dyDescent="0.25">
      <c r="A1" s="100" t="s">
        <v>138</v>
      </c>
      <c r="B1" s="100"/>
      <c r="C1" s="100"/>
      <c r="D1" s="100"/>
      <c r="E1" s="100"/>
      <c r="F1" s="100"/>
      <c r="G1" s="100"/>
      <c r="H1" s="3"/>
      <c r="I1" s="100" t="s">
        <v>139</v>
      </c>
      <c r="J1" s="100"/>
      <c r="K1" s="100"/>
      <c r="L1" s="100"/>
      <c r="M1" s="100"/>
      <c r="N1" s="100"/>
      <c r="O1" s="100"/>
    </row>
    <row r="2" spans="1:15" ht="15.75" x14ac:dyDescent="0.25">
      <c r="A2" s="100" t="s">
        <v>147</v>
      </c>
      <c r="B2" s="100"/>
      <c r="C2" s="100"/>
      <c r="D2" s="100"/>
      <c r="E2" s="100"/>
      <c r="F2" s="100"/>
      <c r="G2" s="100"/>
      <c r="H2" s="3"/>
      <c r="I2" s="100" t="s">
        <v>140</v>
      </c>
      <c r="J2" s="100"/>
      <c r="K2" s="100"/>
      <c r="L2" s="100"/>
      <c r="M2" s="100"/>
      <c r="N2" s="100"/>
      <c r="O2" s="100"/>
    </row>
    <row r="3" spans="1:15" ht="15.75" x14ac:dyDescent="0.25">
      <c r="A3" s="100" t="s">
        <v>148</v>
      </c>
      <c r="B3" s="100"/>
      <c r="C3" s="100"/>
      <c r="D3" s="100"/>
      <c r="E3" s="100"/>
      <c r="F3" s="100"/>
      <c r="G3" s="100"/>
      <c r="H3" s="3"/>
      <c r="I3" s="100" t="s">
        <v>141</v>
      </c>
      <c r="J3" s="100"/>
      <c r="K3" s="100"/>
      <c r="L3" s="100"/>
      <c r="M3" s="100"/>
      <c r="N3" s="100"/>
      <c r="O3" s="3"/>
    </row>
    <row r="4" spans="1:15" ht="15.75" x14ac:dyDescent="0.25">
      <c r="A4" s="100" t="s">
        <v>149</v>
      </c>
      <c r="B4" s="100"/>
      <c r="C4" s="100"/>
      <c r="D4" s="100"/>
      <c r="E4" s="100"/>
      <c r="F4" s="100"/>
      <c r="G4" s="100"/>
      <c r="H4" s="3"/>
      <c r="I4" s="100" t="s">
        <v>182</v>
      </c>
      <c r="J4" s="100"/>
      <c r="K4" s="100"/>
      <c r="L4" s="100"/>
      <c r="M4" s="100"/>
      <c r="N4" s="100"/>
      <c r="O4" s="3"/>
    </row>
    <row r="5" spans="1:15" ht="15.75" x14ac:dyDescent="0.25">
      <c r="A5" s="100" t="s">
        <v>254</v>
      </c>
      <c r="B5" s="100"/>
      <c r="C5" s="100"/>
      <c r="D5" s="100"/>
      <c r="E5" s="100"/>
      <c r="F5" s="100"/>
      <c r="G5" s="100"/>
      <c r="H5" s="3"/>
      <c r="I5" s="100" t="s">
        <v>183</v>
      </c>
      <c r="J5" s="100"/>
      <c r="K5" s="100"/>
      <c r="L5" s="100"/>
      <c r="M5" s="100"/>
      <c r="N5" s="100"/>
      <c r="O5" s="3"/>
    </row>
    <row r="6" spans="1:15" ht="15.75" x14ac:dyDescent="0.25">
      <c r="A6" s="101"/>
      <c r="B6" s="101"/>
      <c r="C6" s="101"/>
      <c r="D6" s="101"/>
      <c r="E6" s="101"/>
      <c r="F6" s="101"/>
      <c r="G6" s="101"/>
      <c r="H6" s="3"/>
      <c r="I6" s="100"/>
      <c r="J6" s="100"/>
      <c r="K6" s="100"/>
      <c r="L6" s="100"/>
      <c r="M6" s="100"/>
      <c r="N6" s="100"/>
      <c r="O6" s="3"/>
    </row>
    <row r="7" spans="1:15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.75" x14ac:dyDescent="0.3">
      <c r="A8" s="3"/>
      <c r="B8" s="3"/>
      <c r="C8" s="3"/>
      <c r="D8" s="102" t="s">
        <v>142</v>
      </c>
      <c r="E8" s="102"/>
      <c r="F8" s="102"/>
      <c r="G8" s="102"/>
      <c r="H8" s="102"/>
      <c r="I8" s="102"/>
      <c r="J8" s="102"/>
      <c r="K8" s="102"/>
      <c r="L8" s="3"/>
      <c r="M8" s="3"/>
      <c r="N8" s="3"/>
      <c r="O8" s="3"/>
    </row>
    <row r="9" spans="1:15" ht="15.75" x14ac:dyDescent="0.25">
      <c r="A9" s="3"/>
      <c r="B9" s="103" t="s">
        <v>143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3"/>
      <c r="O9" s="3"/>
    </row>
    <row r="10" spans="1:15" ht="15.75" x14ac:dyDescent="0.25">
      <c r="A10" s="3"/>
      <c r="B10" s="103" t="s">
        <v>144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3"/>
      <c r="O10" s="3"/>
    </row>
    <row r="11" spans="1:15" ht="15.75" x14ac:dyDescent="0.25">
      <c r="A11" s="3"/>
      <c r="B11" s="103" t="s">
        <v>145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3"/>
      <c r="O11" s="3"/>
    </row>
    <row r="12" spans="1:15" ht="15.75" x14ac:dyDescent="0.25">
      <c r="A12" s="3"/>
      <c r="B12" s="104" t="s">
        <v>150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3"/>
      <c r="O12" s="3"/>
    </row>
    <row r="13" spans="1:15" ht="15.75" x14ac:dyDescent="0.25">
      <c r="A13" s="3"/>
      <c r="B13" s="103" t="s">
        <v>146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3"/>
      <c r="O13" s="3"/>
    </row>
    <row r="14" spans="1:15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.75" x14ac:dyDescent="0.25">
      <c r="A16" s="100" t="s">
        <v>151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3"/>
      <c r="O16" s="3"/>
    </row>
    <row r="17" spans="1:15" ht="15.75" x14ac:dyDescent="0.25">
      <c r="A17" s="100" t="s">
        <v>255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3"/>
      <c r="O17" s="3"/>
    </row>
    <row r="18" spans="1:15" ht="15.75" x14ac:dyDescent="0.25">
      <c r="A18" s="4" t="s">
        <v>184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"/>
      <c r="O18" s="3"/>
    </row>
  </sheetData>
  <mergeCells count="20">
    <mergeCell ref="A16:M16"/>
    <mergeCell ref="A17:M17"/>
    <mergeCell ref="D8:K8"/>
    <mergeCell ref="B9:M9"/>
    <mergeCell ref="B10:M10"/>
    <mergeCell ref="B11:M11"/>
    <mergeCell ref="B12:M12"/>
    <mergeCell ref="B13:M13"/>
    <mergeCell ref="A4:G4"/>
    <mergeCell ref="I4:N4"/>
    <mergeCell ref="A5:G5"/>
    <mergeCell ref="I5:N5"/>
    <mergeCell ref="A6:G6"/>
    <mergeCell ref="I6:N6"/>
    <mergeCell ref="A1:G1"/>
    <mergeCell ref="I1:O1"/>
    <mergeCell ref="A2:G2"/>
    <mergeCell ref="I2:O2"/>
    <mergeCell ref="A3:G3"/>
    <mergeCell ref="I3:N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1"/>
  <sheetViews>
    <sheetView topLeftCell="A4" zoomScale="86" zoomScaleNormal="86" workbookViewId="0">
      <selection activeCell="BF7" sqref="BF7"/>
    </sheetView>
  </sheetViews>
  <sheetFormatPr defaultRowHeight="12.75" x14ac:dyDescent="0.2"/>
  <cols>
    <col min="1" max="53" width="2.7109375" style="5" customWidth="1"/>
    <col min="54" max="54" width="2.5703125" style="5" customWidth="1"/>
    <col min="55" max="55" width="3" style="5" bestFit="1" customWidth="1"/>
    <col min="56" max="56" width="2.28515625" style="5" customWidth="1"/>
    <col min="57" max="142" width="2.5703125" style="5" customWidth="1"/>
    <col min="143" max="16384" width="9.140625" style="5"/>
  </cols>
  <sheetData>
    <row r="1" spans="1:55" x14ac:dyDescent="0.2">
      <c r="A1" s="106" t="s">
        <v>257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</row>
    <row r="2" spans="1:55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</row>
    <row r="3" spans="1:55" ht="15" customHeight="1" x14ac:dyDescent="0.2">
      <c r="A3" s="107" t="s">
        <v>37</v>
      </c>
      <c r="B3" s="105" t="s">
        <v>38</v>
      </c>
      <c r="C3" s="105"/>
      <c r="D3" s="105"/>
      <c r="E3" s="105"/>
      <c r="F3" s="105"/>
      <c r="G3" s="105" t="s">
        <v>39</v>
      </c>
      <c r="H3" s="105"/>
      <c r="I3" s="105"/>
      <c r="J3" s="105"/>
      <c r="K3" s="105" t="s">
        <v>40</v>
      </c>
      <c r="L3" s="105"/>
      <c r="M3" s="105"/>
      <c r="N3" s="105"/>
      <c r="O3" s="105" t="s">
        <v>41</v>
      </c>
      <c r="P3" s="105"/>
      <c r="Q3" s="105"/>
      <c r="R3" s="105"/>
      <c r="S3" s="105"/>
      <c r="T3" s="105" t="s">
        <v>42</v>
      </c>
      <c r="U3" s="105"/>
      <c r="V3" s="105"/>
      <c r="W3" s="105"/>
      <c r="X3" s="105" t="s">
        <v>43</v>
      </c>
      <c r="Y3" s="105"/>
      <c r="Z3" s="105"/>
      <c r="AA3" s="105"/>
      <c r="AB3" s="105" t="s">
        <v>44</v>
      </c>
      <c r="AC3" s="105"/>
      <c r="AD3" s="105"/>
      <c r="AE3" s="105"/>
      <c r="AF3" s="105"/>
      <c r="AG3" s="105" t="s">
        <v>45</v>
      </c>
      <c r="AH3" s="105"/>
      <c r="AI3" s="105"/>
      <c r="AJ3" s="105"/>
      <c r="AK3" s="105" t="s">
        <v>46</v>
      </c>
      <c r="AL3" s="105"/>
      <c r="AM3" s="105"/>
      <c r="AN3" s="105"/>
      <c r="AO3" s="105" t="s">
        <v>47</v>
      </c>
      <c r="AP3" s="105"/>
      <c r="AQ3" s="105"/>
      <c r="AR3" s="105"/>
      <c r="AS3" s="105"/>
      <c r="AT3" s="105" t="s">
        <v>48</v>
      </c>
      <c r="AU3" s="105"/>
      <c r="AV3" s="105"/>
      <c r="AW3" s="105"/>
      <c r="AX3" s="105" t="s">
        <v>49</v>
      </c>
      <c r="AY3" s="105"/>
      <c r="AZ3" s="105"/>
      <c r="BA3" s="105"/>
      <c r="BB3" s="9"/>
      <c r="BC3" s="9"/>
    </row>
    <row r="4" spans="1:55" s="15" customFormat="1" ht="87.75" customHeight="1" x14ac:dyDescent="0.2">
      <c r="A4" s="107"/>
      <c r="B4" s="10" t="s">
        <v>185</v>
      </c>
      <c r="C4" s="11" t="s">
        <v>186</v>
      </c>
      <c r="D4" s="12" t="s">
        <v>187</v>
      </c>
      <c r="E4" s="12" t="s">
        <v>188</v>
      </c>
      <c r="F4" s="12" t="s">
        <v>189</v>
      </c>
      <c r="G4" s="12" t="s">
        <v>190</v>
      </c>
      <c r="H4" s="12" t="s">
        <v>191</v>
      </c>
      <c r="I4" s="12" t="s">
        <v>192</v>
      </c>
      <c r="J4" s="12" t="s">
        <v>193</v>
      </c>
      <c r="K4" s="12" t="s">
        <v>194</v>
      </c>
      <c r="L4" s="12" t="s">
        <v>195</v>
      </c>
      <c r="M4" s="12" t="s">
        <v>196</v>
      </c>
      <c r="N4" s="12" t="s">
        <v>197</v>
      </c>
      <c r="O4" s="12" t="s">
        <v>198</v>
      </c>
      <c r="P4" s="12" t="s">
        <v>199</v>
      </c>
      <c r="Q4" s="12" t="s">
        <v>200</v>
      </c>
      <c r="R4" s="12" t="s">
        <v>201</v>
      </c>
      <c r="S4" s="12" t="s">
        <v>202</v>
      </c>
      <c r="T4" s="12" t="s">
        <v>203</v>
      </c>
      <c r="U4" s="12" t="s">
        <v>204</v>
      </c>
      <c r="V4" s="12" t="s">
        <v>205</v>
      </c>
      <c r="W4" s="12" t="s">
        <v>206</v>
      </c>
      <c r="X4" s="12" t="s">
        <v>207</v>
      </c>
      <c r="Y4" s="12" t="s">
        <v>208</v>
      </c>
      <c r="Z4" s="12" t="s">
        <v>209</v>
      </c>
      <c r="AA4" s="12" t="s">
        <v>210</v>
      </c>
      <c r="AB4" s="12" t="s">
        <v>211</v>
      </c>
      <c r="AC4" s="12" t="s">
        <v>212</v>
      </c>
      <c r="AD4" s="12" t="s">
        <v>213</v>
      </c>
      <c r="AE4" s="12" t="s">
        <v>214</v>
      </c>
      <c r="AF4" s="12" t="s">
        <v>215</v>
      </c>
      <c r="AG4" s="12" t="s">
        <v>216</v>
      </c>
      <c r="AH4" s="12" t="s">
        <v>217</v>
      </c>
      <c r="AI4" s="12" t="s">
        <v>218</v>
      </c>
      <c r="AJ4" s="12" t="s">
        <v>219</v>
      </c>
      <c r="AK4" s="12" t="s">
        <v>220</v>
      </c>
      <c r="AL4" s="12" t="s">
        <v>221</v>
      </c>
      <c r="AM4" s="12" t="s">
        <v>222</v>
      </c>
      <c r="AN4" s="12" t="s">
        <v>223</v>
      </c>
      <c r="AO4" s="12" t="s">
        <v>224</v>
      </c>
      <c r="AP4" s="12" t="s">
        <v>225</v>
      </c>
      <c r="AQ4" s="12" t="s">
        <v>226</v>
      </c>
      <c r="AR4" s="12" t="s">
        <v>227</v>
      </c>
      <c r="AS4" s="12" t="s">
        <v>228</v>
      </c>
      <c r="AT4" s="12" t="s">
        <v>229</v>
      </c>
      <c r="AU4" s="12" t="s">
        <v>230</v>
      </c>
      <c r="AV4" s="12" t="s">
        <v>231</v>
      </c>
      <c r="AW4" s="12" t="s">
        <v>232</v>
      </c>
      <c r="AX4" s="12" t="s">
        <v>233</v>
      </c>
      <c r="AY4" s="12" t="s">
        <v>234</v>
      </c>
      <c r="AZ4" s="12" t="s">
        <v>235</v>
      </c>
      <c r="BA4" s="12" t="s">
        <v>236</v>
      </c>
      <c r="BB4" s="13"/>
      <c r="BC4" s="14"/>
    </row>
    <row r="5" spans="1:55" s="15" customFormat="1" x14ac:dyDescent="0.2">
      <c r="A5" s="89">
        <v>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88" t="s">
        <v>50</v>
      </c>
      <c r="T5" s="88" t="s">
        <v>50</v>
      </c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16"/>
      <c r="AQ5" s="16" t="s">
        <v>119</v>
      </c>
      <c r="AR5" s="16" t="s">
        <v>119</v>
      </c>
      <c r="AS5" s="91" t="s">
        <v>50</v>
      </c>
      <c r="AT5" s="91" t="s">
        <v>50</v>
      </c>
      <c r="AU5" s="91" t="s">
        <v>50</v>
      </c>
      <c r="AV5" s="91" t="s">
        <v>50</v>
      </c>
      <c r="AW5" s="91" t="s">
        <v>50</v>
      </c>
      <c r="AX5" s="91" t="s">
        <v>50</v>
      </c>
      <c r="AY5" s="91" t="s">
        <v>50</v>
      </c>
      <c r="AZ5" s="91" t="s">
        <v>50</v>
      </c>
      <c r="BA5" s="91" t="s">
        <v>50</v>
      </c>
      <c r="BB5" s="17"/>
    </row>
    <row r="6" spans="1:55" x14ac:dyDescent="0.2">
      <c r="A6" s="19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92"/>
      <c r="Q6" s="18"/>
      <c r="R6" s="16"/>
      <c r="S6" s="88" t="s">
        <v>50</v>
      </c>
      <c r="T6" s="88" t="s">
        <v>50</v>
      </c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 t="s">
        <v>158</v>
      </c>
      <c r="AP6" s="88" t="s">
        <v>157</v>
      </c>
      <c r="AQ6" s="16"/>
      <c r="AR6" s="16" t="s">
        <v>119</v>
      </c>
      <c r="AS6" s="16" t="s">
        <v>50</v>
      </c>
      <c r="AT6" s="16" t="s">
        <v>50</v>
      </c>
      <c r="AU6" s="16" t="s">
        <v>50</v>
      </c>
      <c r="AV6" s="16" t="s">
        <v>50</v>
      </c>
      <c r="AW6" s="16" t="s">
        <v>50</v>
      </c>
      <c r="AX6" s="16" t="s">
        <v>50</v>
      </c>
      <c r="AY6" s="16" t="s">
        <v>50</v>
      </c>
      <c r="AZ6" s="16" t="s">
        <v>50</v>
      </c>
      <c r="BA6" s="16" t="s">
        <v>50</v>
      </c>
      <c r="BC6" s="15"/>
    </row>
    <row r="7" spans="1:55" x14ac:dyDescent="0.2">
      <c r="A7" s="19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 t="s">
        <v>159</v>
      </c>
      <c r="P7" s="92" t="s">
        <v>159</v>
      </c>
      <c r="Q7" s="18"/>
      <c r="R7" s="16" t="s">
        <v>119</v>
      </c>
      <c r="S7" s="88" t="s">
        <v>50</v>
      </c>
      <c r="T7" s="88" t="s">
        <v>50</v>
      </c>
      <c r="U7" s="88"/>
      <c r="V7" s="88"/>
      <c r="W7" s="88"/>
      <c r="X7" s="88"/>
      <c r="Y7" s="88"/>
      <c r="Z7" s="88"/>
      <c r="AA7" s="88" t="s">
        <v>164</v>
      </c>
      <c r="AB7" s="88" t="s">
        <v>164</v>
      </c>
      <c r="AC7" s="88" t="s">
        <v>164</v>
      </c>
      <c r="AD7" s="88" t="s">
        <v>165</v>
      </c>
      <c r="AE7" s="88" t="s">
        <v>165</v>
      </c>
      <c r="AF7" s="88" t="s">
        <v>165</v>
      </c>
      <c r="AG7" s="88"/>
      <c r="AH7" s="88" t="s">
        <v>119</v>
      </c>
      <c r="AI7" s="88" t="s">
        <v>156</v>
      </c>
      <c r="AJ7" s="88" t="s">
        <v>156</v>
      </c>
      <c r="AK7" s="88" t="s">
        <v>156</v>
      </c>
      <c r="AL7" s="88" t="s">
        <v>156</v>
      </c>
      <c r="AM7" s="88" t="s">
        <v>163</v>
      </c>
      <c r="AN7" s="88" t="s">
        <v>163</v>
      </c>
      <c r="AO7" s="16" t="s">
        <v>163</v>
      </c>
      <c r="AP7" s="16" t="s">
        <v>163</v>
      </c>
      <c r="AQ7" s="16" t="s">
        <v>155</v>
      </c>
      <c r="AR7" s="16" t="s">
        <v>155</v>
      </c>
      <c r="AS7" s="16"/>
      <c r="AT7" s="16"/>
      <c r="AU7" s="16"/>
      <c r="AV7" s="16"/>
      <c r="AW7" s="16"/>
      <c r="AX7" s="16"/>
      <c r="AY7" s="16"/>
      <c r="AZ7" s="16"/>
      <c r="BA7" s="16"/>
      <c r="BC7" s="15"/>
    </row>
    <row r="8" spans="1:55" s="9" customFormat="1" x14ac:dyDescent="0.2">
      <c r="A8" s="111" t="s">
        <v>51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</row>
    <row r="9" spans="1:55" s="9" customFormat="1" x14ac:dyDescent="0.2">
      <c r="A9" s="112"/>
      <c r="B9" s="112"/>
      <c r="C9" s="113" t="s">
        <v>52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5"/>
      <c r="S9" s="116" t="s">
        <v>256</v>
      </c>
      <c r="T9" s="116"/>
      <c r="U9" s="117" t="s">
        <v>55</v>
      </c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8" t="s">
        <v>155</v>
      </c>
      <c r="AL9" s="119"/>
      <c r="AM9" s="117" t="s">
        <v>56</v>
      </c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</row>
    <row r="10" spans="1:55" s="9" customFormat="1" x14ac:dyDescent="0.2">
      <c r="A10" s="120" t="s">
        <v>50</v>
      </c>
      <c r="B10" s="121"/>
      <c r="C10" s="122" t="s">
        <v>53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3" t="s">
        <v>154</v>
      </c>
      <c r="T10" s="124"/>
      <c r="U10" s="117" t="s">
        <v>81</v>
      </c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25" t="s">
        <v>156</v>
      </c>
      <c r="AL10" s="125"/>
      <c r="AM10" s="108" t="s">
        <v>153</v>
      </c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10"/>
    </row>
    <row r="11" spans="1:55" ht="24.75" customHeight="1" x14ac:dyDescent="0.2">
      <c r="A11" s="126" t="s">
        <v>119</v>
      </c>
      <c r="B11" s="127"/>
      <c r="C11" s="128" t="s">
        <v>54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  <c r="S11" s="131" t="s">
        <v>163</v>
      </c>
      <c r="T11" s="132"/>
      <c r="U11" s="133" t="s">
        <v>237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5"/>
    </row>
    <row r="15" spans="1:55" ht="15" customHeight="1" x14ac:dyDescent="0.2">
      <c r="A15" s="146" t="s">
        <v>258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</row>
    <row r="16" spans="1:55" x14ac:dyDescent="0.2">
      <c r="A16" s="136" t="s">
        <v>166</v>
      </c>
      <c r="B16" s="137"/>
      <c r="C16" s="138"/>
      <c r="D16" s="136" t="s">
        <v>167</v>
      </c>
      <c r="E16" s="137"/>
      <c r="F16" s="137"/>
      <c r="G16" s="137"/>
      <c r="H16" s="137"/>
      <c r="I16" s="137"/>
      <c r="J16" s="142" t="s">
        <v>168</v>
      </c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4"/>
      <c r="V16" s="145" t="s">
        <v>153</v>
      </c>
      <c r="W16" s="145"/>
      <c r="X16" s="145"/>
      <c r="Y16" s="145"/>
      <c r="Z16" s="145"/>
      <c r="AA16" s="145"/>
      <c r="AB16" s="145" t="s">
        <v>169</v>
      </c>
      <c r="AC16" s="145"/>
      <c r="AD16" s="145"/>
      <c r="AE16" s="145"/>
      <c r="AF16" s="145"/>
      <c r="AG16" s="145"/>
      <c r="AH16" s="145" t="s">
        <v>170</v>
      </c>
      <c r="AI16" s="145"/>
      <c r="AJ16" s="145"/>
      <c r="AK16" s="145"/>
      <c r="AL16" s="145"/>
      <c r="AM16" s="145"/>
      <c r="AN16" s="136" t="s">
        <v>171</v>
      </c>
      <c r="AO16" s="137"/>
      <c r="AP16" s="137"/>
      <c r="AQ16" s="137"/>
      <c r="AR16" s="137"/>
      <c r="AS16" s="137"/>
      <c r="AT16" s="145" t="s">
        <v>5</v>
      </c>
      <c r="AU16" s="145"/>
      <c r="AV16" s="145"/>
      <c r="AW16" s="145"/>
      <c r="AX16" s="145"/>
      <c r="AY16" s="145"/>
      <c r="AZ16" s="145"/>
      <c r="BA16" s="145"/>
    </row>
    <row r="17" spans="1:53" x14ac:dyDescent="0.2">
      <c r="A17" s="139"/>
      <c r="B17" s="140"/>
      <c r="C17" s="141"/>
      <c r="D17" s="139"/>
      <c r="E17" s="140"/>
      <c r="F17" s="140"/>
      <c r="G17" s="140"/>
      <c r="H17" s="140"/>
      <c r="I17" s="140"/>
      <c r="J17" s="145" t="s">
        <v>161</v>
      </c>
      <c r="K17" s="145"/>
      <c r="L17" s="145"/>
      <c r="M17" s="145"/>
      <c r="N17" s="145"/>
      <c r="O17" s="142" t="s">
        <v>160</v>
      </c>
      <c r="P17" s="143"/>
      <c r="Q17" s="143"/>
      <c r="R17" s="143"/>
      <c r="S17" s="143"/>
      <c r="T17" s="143"/>
      <c r="U17" s="144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39"/>
      <c r="AO17" s="140"/>
      <c r="AP17" s="140"/>
      <c r="AQ17" s="140"/>
      <c r="AR17" s="140"/>
      <c r="AS17" s="140"/>
      <c r="AT17" s="145"/>
      <c r="AU17" s="145"/>
      <c r="AV17" s="145"/>
      <c r="AW17" s="145"/>
      <c r="AX17" s="145"/>
      <c r="AY17" s="145"/>
      <c r="AZ17" s="145"/>
      <c r="BA17" s="145"/>
    </row>
    <row r="18" spans="1:53" x14ac:dyDescent="0.2">
      <c r="A18" s="142" t="s">
        <v>172</v>
      </c>
      <c r="B18" s="143"/>
      <c r="C18" s="144"/>
      <c r="D18" s="142">
        <v>39</v>
      </c>
      <c r="E18" s="143"/>
      <c r="F18" s="143"/>
      <c r="G18" s="143"/>
      <c r="H18" s="143"/>
      <c r="I18" s="143"/>
      <c r="J18" s="145">
        <v>0</v>
      </c>
      <c r="K18" s="145"/>
      <c r="L18" s="145"/>
      <c r="M18" s="145"/>
      <c r="N18" s="145"/>
      <c r="O18" s="142">
        <v>0</v>
      </c>
      <c r="P18" s="143"/>
      <c r="Q18" s="143"/>
      <c r="R18" s="143"/>
      <c r="S18" s="143"/>
      <c r="T18" s="143"/>
      <c r="U18" s="144"/>
      <c r="V18" s="145">
        <v>0</v>
      </c>
      <c r="W18" s="145"/>
      <c r="X18" s="145"/>
      <c r="Y18" s="145"/>
      <c r="Z18" s="145"/>
      <c r="AA18" s="145"/>
      <c r="AB18" s="145">
        <v>2</v>
      </c>
      <c r="AC18" s="145"/>
      <c r="AD18" s="145"/>
      <c r="AE18" s="145"/>
      <c r="AF18" s="145"/>
      <c r="AG18" s="145"/>
      <c r="AH18" s="145">
        <v>0</v>
      </c>
      <c r="AI18" s="145"/>
      <c r="AJ18" s="145"/>
      <c r="AK18" s="145"/>
      <c r="AL18" s="145"/>
      <c r="AM18" s="145"/>
      <c r="AN18" s="142">
        <v>11</v>
      </c>
      <c r="AO18" s="143"/>
      <c r="AP18" s="143"/>
      <c r="AQ18" s="143"/>
      <c r="AR18" s="143"/>
      <c r="AS18" s="143"/>
      <c r="AT18" s="145">
        <f>SUM(D18:AS18)</f>
        <v>52</v>
      </c>
      <c r="AU18" s="145"/>
      <c r="AV18" s="145"/>
      <c r="AW18" s="145"/>
      <c r="AX18" s="145"/>
      <c r="AY18" s="145"/>
      <c r="AZ18" s="145"/>
      <c r="BA18" s="145"/>
    </row>
    <row r="19" spans="1:53" x14ac:dyDescent="0.2">
      <c r="A19" s="147" t="s">
        <v>173</v>
      </c>
      <c r="B19" s="148"/>
      <c r="C19" s="149"/>
      <c r="D19" s="147">
        <v>38</v>
      </c>
      <c r="E19" s="148"/>
      <c r="F19" s="148"/>
      <c r="G19" s="148"/>
      <c r="H19" s="148"/>
      <c r="I19" s="148"/>
      <c r="J19" s="150">
        <v>1</v>
      </c>
      <c r="K19" s="150"/>
      <c r="L19" s="150"/>
      <c r="M19" s="150"/>
      <c r="N19" s="150"/>
      <c r="O19" s="147">
        <v>1</v>
      </c>
      <c r="P19" s="148"/>
      <c r="Q19" s="148"/>
      <c r="R19" s="148"/>
      <c r="S19" s="148"/>
      <c r="T19" s="148"/>
      <c r="U19" s="149"/>
      <c r="V19" s="150">
        <v>0</v>
      </c>
      <c r="W19" s="150"/>
      <c r="X19" s="150"/>
      <c r="Y19" s="150"/>
      <c r="Z19" s="150"/>
      <c r="AA19" s="150"/>
      <c r="AB19" s="150">
        <v>1</v>
      </c>
      <c r="AC19" s="150"/>
      <c r="AD19" s="150"/>
      <c r="AE19" s="150"/>
      <c r="AF19" s="150"/>
      <c r="AG19" s="150"/>
      <c r="AH19" s="150">
        <v>0</v>
      </c>
      <c r="AI19" s="150"/>
      <c r="AJ19" s="150"/>
      <c r="AK19" s="150"/>
      <c r="AL19" s="150"/>
      <c r="AM19" s="150"/>
      <c r="AN19" s="147">
        <v>11</v>
      </c>
      <c r="AO19" s="148"/>
      <c r="AP19" s="148"/>
      <c r="AQ19" s="148"/>
      <c r="AR19" s="148"/>
      <c r="AS19" s="148"/>
      <c r="AT19" s="150">
        <f>SUM(D19:AS19)</f>
        <v>52</v>
      </c>
      <c r="AU19" s="150"/>
      <c r="AV19" s="150"/>
      <c r="AW19" s="150"/>
      <c r="AX19" s="150"/>
      <c r="AY19" s="150"/>
      <c r="AZ19" s="150"/>
      <c r="BA19" s="150"/>
    </row>
    <row r="20" spans="1:53" x14ac:dyDescent="0.2">
      <c r="A20" s="142" t="s">
        <v>174</v>
      </c>
      <c r="B20" s="143"/>
      <c r="C20" s="144"/>
      <c r="D20" s="142">
        <v>21</v>
      </c>
      <c r="E20" s="143"/>
      <c r="F20" s="143"/>
      <c r="G20" s="143"/>
      <c r="H20" s="143"/>
      <c r="I20" s="143"/>
      <c r="J20" s="145">
        <v>0</v>
      </c>
      <c r="K20" s="145"/>
      <c r="L20" s="145"/>
      <c r="M20" s="145"/>
      <c r="N20" s="145"/>
      <c r="O20" s="142">
        <v>8</v>
      </c>
      <c r="P20" s="143"/>
      <c r="Q20" s="143"/>
      <c r="R20" s="143"/>
      <c r="S20" s="143"/>
      <c r="T20" s="143"/>
      <c r="U20" s="144"/>
      <c r="V20" s="145">
        <v>4</v>
      </c>
      <c r="W20" s="145"/>
      <c r="X20" s="145"/>
      <c r="Y20" s="145"/>
      <c r="Z20" s="145"/>
      <c r="AA20" s="145"/>
      <c r="AB20" s="145">
        <v>2</v>
      </c>
      <c r="AC20" s="145"/>
      <c r="AD20" s="145"/>
      <c r="AE20" s="145"/>
      <c r="AF20" s="145"/>
      <c r="AG20" s="145"/>
      <c r="AH20" s="145">
        <v>6</v>
      </c>
      <c r="AI20" s="145"/>
      <c r="AJ20" s="145"/>
      <c r="AK20" s="145"/>
      <c r="AL20" s="145"/>
      <c r="AM20" s="145"/>
      <c r="AN20" s="142">
        <v>2</v>
      </c>
      <c r="AO20" s="143"/>
      <c r="AP20" s="143"/>
      <c r="AQ20" s="143"/>
      <c r="AR20" s="143"/>
      <c r="AS20" s="143"/>
      <c r="AT20" s="145">
        <f>SUM(D20:AS20)</f>
        <v>43</v>
      </c>
      <c r="AU20" s="145"/>
      <c r="AV20" s="145"/>
      <c r="AW20" s="145"/>
      <c r="AX20" s="145"/>
      <c r="AY20" s="145"/>
      <c r="AZ20" s="145"/>
      <c r="BA20" s="145"/>
    </row>
    <row r="21" spans="1:53" x14ac:dyDescent="0.2">
      <c r="A21" s="142" t="s">
        <v>175</v>
      </c>
      <c r="B21" s="143"/>
      <c r="C21" s="144"/>
      <c r="D21" s="142">
        <f>SUM(D18:I20)</f>
        <v>98</v>
      </c>
      <c r="E21" s="143"/>
      <c r="F21" s="143"/>
      <c r="G21" s="143"/>
      <c r="H21" s="143"/>
      <c r="I21" s="143"/>
      <c r="J21" s="145">
        <f>SUM(J18:N20)</f>
        <v>1</v>
      </c>
      <c r="K21" s="145"/>
      <c r="L21" s="145"/>
      <c r="M21" s="145"/>
      <c r="N21" s="145"/>
      <c r="O21" s="142">
        <f>SUM(O18:U20)</f>
        <v>9</v>
      </c>
      <c r="P21" s="143"/>
      <c r="Q21" s="143"/>
      <c r="R21" s="143"/>
      <c r="S21" s="143"/>
      <c r="T21" s="143"/>
      <c r="U21" s="144"/>
      <c r="V21" s="145">
        <f>SUM(V18:AA20)</f>
        <v>4</v>
      </c>
      <c r="W21" s="145"/>
      <c r="X21" s="145"/>
      <c r="Y21" s="145"/>
      <c r="Z21" s="145"/>
      <c r="AA21" s="145"/>
      <c r="AB21" s="145">
        <f>SUM(AB18:AG20)</f>
        <v>5</v>
      </c>
      <c r="AC21" s="145"/>
      <c r="AD21" s="145"/>
      <c r="AE21" s="145"/>
      <c r="AF21" s="145"/>
      <c r="AG21" s="145"/>
      <c r="AH21" s="145">
        <f>SUM(AH18:AM20)</f>
        <v>6</v>
      </c>
      <c r="AI21" s="145"/>
      <c r="AJ21" s="145"/>
      <c r="AK21" s="145"/>
      <c r="AL21" s="145"/>
      <c r="AM21" s="145"/>
      <c r="AN21" s="142">
        <f>SUM(AN18:AS20)</f>
        <v>24</v>
      </c>
      <c r="AO21" s="143"/>
      <c r="AP21" s="143"/>
      <c r="AQ21" s="143"/>
      <c r="AR21" s="143"/>
      <c r="AS21" s="143"/>
      <c r="AT21" s="145">
        <f>SUM(AT18:AX20)</f>
        <v>147</v>
      </c>
      <c r="AU21" s="145"/>
      <c r="AV21" s="145"/>
      <c r="AW21" s="145"/>
      <c r="AX21" s="145"/>
      <c r="AY21" s="145"/>
      <c r="AZ21" s="145"/>
      <c r="BA21" s="145"/>
    </row>
  </sheetData>
  <mergeCells count="78">
    <mergeCell ref="AH21:AM21"/>
    <mergeCell ref="AN21:AS21"/>
    <mergeCell ref="AT21:BA21"/>
    <mergeCell ref="A21:C21"/>
    <mergeCell ref="D21:I21"/>
    <mergeCell ref="J21:N21"/>
    <mergeCell ref="O21:U21"/>
    <mergeCell ref="V21:AA21"/>
    <mergeCell ref="AB21:AG21"/>
    <mergeCell ref="AT20:BA20"/>
    <mergeCell ref="AN19:AS19"/>
    <mergeCell ref="AT19:BA19"/>
    <mergeCell ref="A20:C20"/>
    <mergeCell ref="D20:I20"/>
    <mergeCell ref="J20:N20"/>
    <mergeCell ref="O20:U20"/>
    <mergeCell ref="V20:AA20"/>
    <mergeCell ref="AB20:AG20"/>
    <mergeCell ref="AH20:AM20"/>
    <mergeCell ref="AN20:AS20"/>
    <mergeCell ref="AB18:AG18"/>
    <mergeCell ref="AH18:AM18"/>
    <mergeCell ref="AN18:AS18"/>
    <mergeCell ref="AT18:BA18"/>
    <mergeCell ref="A19:C19"/>
    <mergeCell ref="D19:I19"/>
    <mergeCell ref="J19:N19"/>
    <mergeCell ref="O19:U19"/>
    <mergeCell ref="V19:AA19"/>
    <mergeCell ref="AB19:AG19"/>
    <mergeCell ref="AH19:AM19"/>
    <mergeCell ref="A18:C18"/>
    <mergeCell ref="D18:I18"/>
    <mergeCell ref="J18:N18"/>
    <mergeCell ref="O18:U18"/>
    <mergeCell ref="V18:AA18"/>
    <mergeCell ref="A11:B11"/>
    <mergeCell ref="C11:R11"/>
    <mergeCell ref="S11:T11"/>
    <mergeCell ref="U11:AJ11"/>
    <mergeCell ref="A16:C17"/>
    <mergeCell ref="D16:I17"/>
    <mergeCell ref="J16:U16"/>
    <mergeCell ref="V16:AA17"/>
    <mergeCell ref="AB16:AG17"/>
    <mergeCell ref="AH16:AM17"/>
    <mergeCell ref="A15:BA15"/>
    <mergeCell ref="AN16:AS17"/>
    <mergeCell ref="AT16:BA17"/>
    <mergeCell ref="J17:N17"/>
    <mergeCell ref="O17:U17"/>
    <mergeCell ref="AM10:BA10"/>
    <mergeCell ref="A8:K8"/>
    <mergeCell ref="A9:B9"/>
    <mergeCell ref="C9:R9"/>
    <mergeCell ref="S9:T9"/>
    <mergeCell ref="U9:AJ9"/>
    <mergeCell ref="AK9:AL9"/>
    <mergeCell ref="AM9:BA9"/>
    <mergeCell ref="A10:B10"/>
    <mergeCell ref="C10:R10"/>
    <mergeCell ref="S10:T10"/>
    <mergeCell ref="U10:AJ10"/>
    <mergeCell ref="AK10:AL10"/>
    <mergeCell ref="AK3:AN3"/>
    <mergeCell ref="AO3:AS3"/>
    <mergeCell ref="AT3:AW3"/>
    <mergeCell ref="AX3:BA3"/>
    <mergeCell ref="A1:BA1"/>
    <mergeCell ref="A3:A4"/>
    <mergeCell ref="B3:F3"/>
    <mergeCell ref="G3:J3"/>
    <mergeCell ref="K3:N3"/>
    <mergeCell ref="O3:S3"/>
    <mergeCell ref="T3:W3"/>
    <mergeCell ref="X3:AA3"/>
    <mergeCell ref="AB3:AF3"/>
    <mergeCell ref="AG3:AJ3"/>
  </mergeCells>
  <pageMargins left="0.25" right="0.25" top="0.75" bottom="0.75" header="0.3" footer="0.3"/>
  <pageSetup paperSize="9" scale="89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4"/>
  <sheetViews>
    <sheetView tabSelected="1" zoomScale="72" zoomScaleNormal="72" workbookViewId="0">
      <pane xSplit="3" ySplit="7" topLeftCell="D8" activePane="bottomRight" state="frozen"/>
      <selection activeCell="A2" sqref="A2"/>
      <selection pane="topRight" activeCell="C2" sqref="C2"/>
      <selection pane="bottomLeft" activeCell="A7" sqref="A7"/>
      <selection pane="bottomRight" activeCell="S22" sqref="S22"/>
    </sheetView>
  </sheetViews>
  <sheetFormatPr defaultRowHeight="15.75" x14ac:dyDescent="0.25"/>
  <cols>
    <col min="1" max="1" width="12.7109375" style="23" customWidth="1"/>
    <col min="2" max="3" width="30.7109375" style="23" customWidth="1"/>
    <col min="4" max="4" width="5.7109375" style="23" customWidth="1"/>
    <col min="5" max="5" width="6.7109375" style="23" customWidth="1"/>
    <col min="6" max="6" width="5.7109375" style="23" customWidth="1"/>
    <col min="7" max="8" width="7.7109375" style="87" customWidth="1"/>
    <col min="9" max="20" width="8.7109375" style="23" customWidth="1"/>
    <col min="21" max="21" width="5.7109375" style="23" customWidth="1"/>
    <col min="22" max="22" width="8.7109375" style="23" customWidth="1"/>
    <col min="23" max="23" width="5.7109375" style="23" customWidth="1"/>
    <col min="24" max="24" width="8.7109375" style="23" customWidth="1"/>
    <col min="25" max="25" width="9.7109375" style="21" customWidth="1"/>
    <col min="26" max="26" width="9.140625" style="21"/>
    <col min="27" max="16384" width="9.140625" style="23"/>
  </cols>
  <sheetData>
    <row r="1" spans="1:26" x14ac:dyDescent="0.25">
      <c r="A1" s="185" t="s">
        <v>238</v>
      </c>
      <c r="B1" s="185"/>
      <c r="C1" s="185"/>
      <c r="D1" s="186" t="s">
        <v>259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Z1" s="22"/>
    </row>
    <row r="2" spans="1:26" ht="16.5" thickBot="1" x14ac:dyDescent="0.3">
      <c r="A2" s="21"/>
      <c r="B2" s="21"/>
      <c r="C2" s="21"/>
      <c r="D2" s="21"/>
      <c r="E2" s="21"/>
      <c r="F2" s="21"/>
      <c r="G2" s="24"/>
      <c r="H2" s="24"/>
      <c r="I2" s="21"/>
      <c r="J2" s="21"/>
      <c r="K2" s="21"/>
      <c r="L2" s="21"/>
      <c r="M2" s="21"/>
      <c r="N2" s="21"/>
      <c r="O2" s="21"/>
      <c r="P2" s="21"/>
      <c r="Q2" s="21"/>
      <c r="R2" s="187" t="s">
        <v>260</v>
      </c>
      <c r="S2" s="187"/>
      <c r="T2" s="187"/>
      <c r="U2" s="187"/>
      <c r="V2" s="187"/>
      <c r="W2" s="187"/>
      <c r="X2" s="187"/>
    </row>
    <row r="3" spans="1:26" ht="60" customHeight="1" thickBot="1" x14ac:dyDescent="0.3">
      <c r="A3" s="188" t="s">
        <v>0</v>
      </c>
      <c r="B3" s="181" t="s">
        <v>239</v>
      </c>
      <c r="C3" s="181"/>
      <c r="D3" s="181" t="s">
        <v>57</v>
      </c>
      <c r="E3" s="181"/>
      <c r="F3" s="181"/>
      <c r="G3" s="189" t="s">
        <v>240</v>
      </c>
      <c r="H3" s="189"/>
      <c r="I3" s="181" t="s">
        <v>59</v>
      </c>
      <c r="J3" s="181"/>
      <c r="K3" s="181"/>
      <c r="L3" s="181"/>
      <c r="M3" s="181"/>
      <c r="N3" s="181"/>
      <c r="O3" s="181"/>
      <c r="P3" s="181"/>
      <c r="Q3" s="181" t="s">
        <v>88</v>
      </c>
      <c r="R3" s="181"/>
      <c r="S3" s="181"/>
      <c r="T3" s="181"/>
      <c r="U3" s="181"/>
      <c r="V3" s="181"/>
      <c r="W3" s="181"/>
      <c r="X3" s="181"/>
    </row>
    <row r="4" spans="1:26" ht="17.25" customHeight="1" thickBot="1" x14ac:dyDescent="0.3">
      <c r="A4" s="188"/>
      <c r="B4" s="181"/>
      <c r="C4" s="181"/>
      <c r="D4" s="188" t="s">
        <v>25</v>
      </c>
      <c r="E4" s="188" t="s">
        <v>78</v>
      </c>
      <c r="F4" s="188" t="s">
        <v>1</v>
      </c>
      <c r="G4" s="190" t="s">
        <v>60</v>
      </c>
      <c r="H4" s="190" t="s">
        <v>241</v>
      </c>
      <c r="I4" s="188" t="s">
        <v>242</v>
      </c>
      <c r="J4" s="188" t="s">
        <v>58</v>
      </c>
      <c r="K4" s="191" t="s">
        <v>299</v>
      </c>
      <c r="L4" s="191"/>
      <c r="M4" s="191"/>
      <c r="N4" s="191"/>
      <c r="O4" s="191"/>
      <c r="P4" s="191"/>
      <c r="Q4" s="194" t="s">
        <v>2</v>
      </c>
      <c r="R4" s="194"/>
      <c r="S4" s="194" t="s">
        <v>3</v>
      </c>
      <c r="T4" s="194"/>
      <c r="U4" s="194"/>
      <c r="V4" s="194" t="s">
        <v>4</v>
      </c>
      <c r="W4" s="194"/>
      <c r="X4" s="194"/>
    </row>
    <row r="5" spans="1:26" ht="17.25" customHeight="1" thickBot="1" x14ac:dyDescent="0.3">
      <c r="A5" s="188"/>
      <c r="B5" s="181"/>
      <c r="C5" s="181"/>
      <c r="D5" s="188"/>
      <c r="E5" s="188"/>
      <c r="F5" s="188"/>
      <c r="G5" s="190"/>
      <c r="H5" s="190"/>
      <c r="I5" s="188"/>
      <c r="J5" s="188"/>
      <c r="K5" s="188" t="s">
        <v>5</v>
      </c>
      <c r="L5" s="181" t="s">
        <v>6</v>
      </c>
      <c r="M5" s="181"/>
      <c r="N5" s="181"/>
      <c r="O5" s="181"/>
      <c r="P5" s="181"/>
      <c r="Q5" s="25" t="s">
        <v>61</v>
      </c>
      <c r="R5" s="25" t="s">
        <v>7</v>
      </c>
      <c r="S5" s="25" t="s">
        <v>8</v>
      </c>
      <c r="T5" s="194" t="s">
        <v>9</v>
      </c>
      <c r="U5" s="194"/>
      <c r="V5" s="194" t="s">
        <v>79</v>
      </c>
      <c r="W5" s="194"/>
      <c r="X5" s="25" t="s">
        <v>80</v>
      </c>
    </row>
    <row r="6" spans="1:26" ht="17.25" customHeight="1" thickBot="1" x14ac:dyDescent="0.3">
      <c r="A6" s="188"/>
      <c r="B6" s="181"/>
      <c r="C6" s="181"/>
      <c r="D6" s="188"/>
      <c r="E6" s="188"/>
      <c r="F6" s="188"/>
      <c r="G6" s="190"/>
      <c r="H6" s="190"/>
      <c r="I6" s="188"/>
      <c r="J6" s="188"/>
      <c r="K6" s="188"/>
      <c r="L6" s="181"/>
      <c r="M6" s="181"/>
      <c r="N6" s="181"/>
      <c r="O6" s="181"/>
      <c r="P6" s="181"/>
      <c r="Q6" s="25">
        <v>17</v>
      </c>
      <c r="R6" s="26">
        <v>22</v>
      </c>
      <c r="S6" s="25">
        <v>17</v>
      </c>
      <c r="T6" s="25">
        <v>21</v>
      </c>
      <c r="U6" s="25">
        <v>1</v>
      </c>
      <c r="V6" s="25">
        <v>14</v>
      </c>
      <c r="W6" s="25">
        <v>1</v>
      </c>
      <c r="X6" s="25">
        <v>7</v>
      </c>
    </row>
    <row r="7" spans="1:26" ht="111" customHeight="1" thickBot="1" x14ac:dyDescent="0.3">
      <c r="A7" s="188"/>
      <c r="B7" s="95" t="s">
        <v>263</v>
      </c>
      <c r="C7" s="95" t="s">
        <v>264</v>
      </c>
      <c r="D7" s="188"/>
      <c r="E7" s="188"/>
      <c r="F7" s="188"/>
      <c r="G7" s="190"/>
      <c r="H7" s="190"/>
      <c r="I7" s="188"/>
      <c r="J7" s="188"/>
      <c r="K7" s="188"/>
      <c r="L7" s="27" t="s">
        <v>10</v>
      </c>
      <c r="M7" s="27" t="s">
        <v>11</v>
      </c>
      <c r="N7" s="27" t="s">
        <v>243</v>
      </c>
      <c r="O7" s="27" t="s">
        <v>169</v>
      </c>
      <c r="P7" s="27" t="s">
        <v>244</v>
      </c>
      <c r="Q7" s="94" t="s">
        <v>26</v>
      </c>
      <c r="R7" s="94" t="s">
        <v>26</v>
      </c>
      <c r="S7" s="25" t="s">
        <v>26</v>
      </c>
      <c r="T7" s="25" t="s">
        <v>26</v>
      </c>
      <c r="U7" s="25"/>
      <c r="V7" s="25" t="s">
        <v>26</v>
      </c>
      <c r="W7" s="25"/>
      <c r="X7" s="25" t="s">
        <v>26</v>
      </c>
      <c r="Y7" s="28" t="s">
        <v>245</v>
      </c>
      <c r="Z7" s="29"/>
    </row>
    <row r="8" spans="1:26" ht="12" customHeight="1" thickBot="1" x14ac:dyDescent="0.3">
      <c r="A8" s="30">
        <v>1</v>
      </c>
      <c r="B8" s="31">
        <f t="shared" ref="B8" si="0">A8+1</f>
        <v>2</v>
      </c>
      <c r="C8" s="31">
        <f t="shared" ref="C8" si="1">B8+1</f>
        <v>3</v>
      </c>
      <c r="D8" s="31">
        <f t="shared" ref="D8:X8" si="2">C8+1</f>
        <v>4</v>
      </c>
      <c r="E8" s="31">
        <f t="shared" si="2"/>
        <v>5</v>
      </c>
      <c r="F8" s="31">
        <f t="shared" si="2"/>
        <v>6</v>
      </c>
      <c r="G8" s="31">
        <f t="shared" si="2"/>
        <v>7</v>
      </c>
      <c r="H8" s="31">
        <f t="shared" si="2"/>
        <v>8</v>
      </c>
      <c r="I8" s="31">
        <f t="shared" si="2"/>
        <v>9</v>
      </c>
      <c r="J8" s="31">
        <f t="shared" si="2"/>
        <v>10</v>
      </c>
      <c r="K8" s="31">
        <f t="shared" si="2"/>
        <v>11</v>
      </c>
      <c r="L8" s="31">
        <f t="shared" si="2"/>
        <v>12</v>
      </c>
      <c r="M8" s="31">
        <f t="shared" si="2"/>
        <v>13</v>
      </c>
      <c r="N8" s="31">
        <f t="shared" si="2"/>
        <v>14</v>
      </c>
      <c r="O8" s="31">
        <f t="shared" si="2"/>
        <v>15</v>
      </c>
      <c r="P8" s="31">
        <f t="shared" si="2"/>
        <v>16</v>
      </c>
      <c r="Q8" s="31">
        <f t="shared" si="2"/>
        <v>17</v>
      </c>
      <c r="R8" s="31">
        <f t="shared" si="2"/>
        <v>18</v>
      </c>
      <c r="S8" s="31">
        <f t="shared" si="2"/>
        <v>19</v>
      </c>
      <c r="T8" s="31">
        <f t="shared" si="2"/>
        <v>20</v>
      </c>
      <c r="U8" s="31">
        <f t="shared" si="2"/>
        <v>21</v>
      </c>
      <c r="V8" s="31">
        <f t="shared" si="2"/>
        <v>22</v>
      </c>
      <c r="W8" s="31">
        <f t="shared" si="2"/>
        <v>23</v>
      </c>
      <c r="X8" s="31">
        <f t="shared" si="2"/>
        <v>24</v>
      </c>
      <c r="Y8" s="21" t="s">
        <v>246</v>
      </c>
      <c r="Z8" s="21" t="s">
        <v>247</v>
      </c>
    </row>
    <row r="9" spans="1:26" s="35" customFormat="1" ht="21" customHeight="1" thickBot="1" x14ac:dyDescent="0.3">
      <c r="A9" s="97" t="s">
        <v>281</v>
      </c>
      <c r="B9" s="179" t="s">
        <v>176</v>
      </c>
      <c r="C9" s="180"/>
      <c r="D9" s="32"/>
      <c r="E9" s="32"/>
      <c r="F9" s="32"/>
      <c r="G9" s="33">
        <f>SUM(G10:G27)</f>
        <v>720</v>
      </c>
      <c r="H9" s="33">
        <f>SUM(H10:H27)</f>
        <v>1372</v>
      </c>
      <c r="I9" s="33">
        <f>SUM(I10:I27)</f>
        <v>1476</v>
      </c>
      <c r="J9" s="33">
        <f>SUM(J10:J27)</f>
        <v>56</v>
      </c>
      <c r="K9" s="33">
        <f>SUM(K10:K27)</f>
        <v>1372</v>
      </c>
      <c r="L9" s="33">
        <f>SUM(L10:L27)</f>
        <v>658</v>
      </c>
      <c r="M9" s="33">
        <f>SUM(M10:M27)</f>
        <v>720</v>
      </c>
      <c r="N9" s="33">
        <f>SUM(N10:N27)</f>
        <v>24</v>
      </c>
      <c r="O9" s="33">
        <f>SUM(O10:O27)</f>
        <v>24</v>
      </c>
      <c r="P9" s="33">
        <f>SUM(P10:P27)</f>
        <v>0</v>
      </c>
      <c r="Q9" s="33">
        <f>SUM(Q10:Q27)</f>
        <v>576</v>
      </c>
      <c r="R9" s="33">
        <f>SUM(R10:R27)</f>
        <v>796</v>
      </c>
      <c r="S9" s="33">
        <f>SUM(S10:S27)</f>
        <v>0</v>
      </c>
      <c r="T9" s="33">
        <f>SUM(T10:T27)</f>
        <v>0</v>
      </c>
      <c r="U9" s="33"/>
      <c r="V9" s="33">
        <f>SUM(V10:V27)</f>
        <v>0</v>
      </c>
      <c r="W9" s="33"/>
      <c r="X9" s="33">
        <f>SUM(X10:X27)</f>
        <v>0</v>
      </c>
      <c r="Y9" s="34">
        <f t="shared" ref="Y9:Y43" si="3">SUM(Q9:X9)</f>
        <v>1372</v>
      </c>
      <c r="Z9" s="34">
        <f t="shared" ref="Z9:Z23" si="4">Y9-K9</f>
        <v>0</v>
      </c>
    </row>
    <row r="10" spans="1:26" s="35" customFormat="1" ht="21" customHeight="1" thickBot="1" x14ac:dyDescent="0.3">
      <c r="A10" s="202" t="s">
        <v>282</v>
      </c>
      <c r="B10" s="182" t="s">
        <v>265</v>
      </c>
      <c r="C10" s="45" t="s">
        <v>62</v>
      </c>
      <c r="D10" s="96"/>
      <c r="E10" s="96"/>
      <c r="F10" s="36" t="s">
        <v>119</v>
      </c>
      <c r="G10" s="37">
        <v>32</v>
      </c>
      <c r="H10" s="37">
        <f>K10</f>
        <v>72</v>
      </c>
      <c r="I10" s="203">
        <v>90</v>
      </c>
      <c r="J10" s="39">
        <v>6</v>
      </c>
      <c r="K10" s="40">
        <v>72</v>
      </c>
      <c r="L10" s="39">
        <v>40</v>
      </c>
      <c r="M10" s="37">
        <v>32</v>
      </c>
      <c r="N10" s="39">
        <v>6</v>
      </c>
      <c r="O10" s="39">
        <v>6</v>
      </c>
      <c r="P10" s="39"/>
      <c r="Q10" s="39">
        <v>72</v>
      </c>
      <c r="R10" s="39"/>
      <c r="S10" s="39"/>
      <c r="T10" s="39"/>
      <c r="U10" s="41"/>
      <c r="V10" s="42"/>
      <c r="W10" s="42"/>
      <c r="X10" s="42"/>
      <c r="Y10" s="34">
        <f t="shared" si="3"/>
        <v>72</v>
      </c>
      <c r="Z10" s="34">
        <f t="shared" si="4"/>
        <v>0</v>
      </c>
    </row>
    <row r="11" spans="1:26" s="35" customFormat="1" ht="21" customHeight="1" thickBot="1" x14ac:dyDescent="0.3">
      <c r="A11" s="202" t="s">
        <v>283</v>
      </c>
      <c r="B11" s="183"/>
      <c r="C11" s="45" t="s">
        <v>63</v>
      </c>
      <c r="D11" s="96"/>
      <c r="E11" s="43" t="s">
        <v>100</v>
      </c>
      <c r="F11" s="39"/>
      <c r="G11" s="37">
        <v>10</v>
      </c>
      <c r="H11" s="37">
        <f t="shared" ref="H11:H27" si="5">K11</f>
        <v>104</v>
      </c>
      <c r="I11" s="203">
        <v>104</v>
      </c>
      <c r="J11" s="39"/>
      <c r="K11" s="40">
        <v>104</v>
      </c>
      <c r="L11" s="39">
        <v>94</v>
      </c>
      <c r="M11" s="37">
        <v>10</v>
      </c>
      <c r="N11" s="39"/>
      <c r="O11" s="39"/>
      <c r="P11" s="39"/>
      <c r="Q11" s="39">
        <v>32</v>
      </c>
      <c r="R11" s="39">
        <v>72</v>
      </c>
      <c r="S11" s="39"/>
      <c r="T11" s="39"/>
      <c r="U11" s="41"/>
      <c r="V11" s="42"/>
      <c r="W11" s="42"/>
      <c r="X11" s="42"/>
      <c r="Y11" s="34">
        <f t="shared" si="3"/>
        <v>104</v>
      </c>
      <c r="Z11" s="34">
        <f t="shared" si="4"/>
        <v>0</v>
      </c>
    </row>
    <row r="12" spans="1:26" s="35" customFormat="1" ht="32.25" thickBot="1" x14ac:dyDescent="0.3">
      <c r="A12" s="202" t="s">
        <v>284</v>
      </c>
      <c r="B12" s="46" t="s">
        <v>271</v>
      </c>
      <c r="C12" s="46" t="s">
        <v>96</v>
      </c>
      <c r="D12" s="96"/>
      <c r="E12" s="36" t="s">
        <v>300</v>
      </c>
      <c r="F12" s="36"/>
      <c r="G12" s="37">
        <v>36</v>
      </c>
      <c r="H12" s="37">
        <f>K12</f>
        <v>72</v>
      </c>
      <c r="I12" s="38">
        <v>72</v>
      </c>
      <c r="J12" s="44"/>
      <c r="K12" s="40">
        <v>72</v>
      </c>
      <c r="L12" s="39">
        <v>36</v>
      </c>
      <c r="M12" s="37">
        <v>36</v>
      </c>
      <c r="N12" s="39"/>
      <c r="O12" s="39"/>
      <c r="P12" s="39"/>
      <c r="Q12" s="39"/>
      <c r="R12" s="39">
        <v>72</v>
      </c>
      <c r="S12" s="42"/>
      <c r="T12" s="42"/>
      <c r="U12" s="47"/>
      <c r="V12" s="42"/>
      <c r="W12" s="42"/>
      <c r="X12" s="42"/>
      <c r="Y12" s="34">
        <f>SUM(Q12:X12)</f>
        <v>72</v>
      </c>
      <c r="Z12" s="34">
        <f>Y12-K12</f>
        <v>0</v>
      </c>
    </row>
    <row r="13" spans="1:26" s="35" customFormat="1" ht="21" customHeight="1" thickBot="1" x14ac:dyDescent="0.3">
      <c r="A13" s="202" t="s">
        <v>285</v>
      </c>
      <c r="B13" s="182" t="s">
        <v>267</v>
      </c>
      <c r="C13" s="45" t="s">
        <v>29</v>
      </c>
      <c r="D13" s="96"/>
      <c r="E13" s="43"/>
      <c r="F13" s="36" t="s">
        <v>119</v>
      </c>
      <c r="G13" s="37">
        <v>90</v>
      </c>
      <c r="H13" s="37">
        <f>K13</f>
        <v>180</v>
      </c>
      <c r="I13" s="38">
        <v>198</v>
      </c>
      <c r="J13" s="44">
        <v>6</v>
      </c>
      <c r="K13" s="40">
        <v>180</v>
      </c>
      <c r="L13" s="39">
        <v>90</v>
      </c>
      <c r="M13" s="37">
        <v>90</v>
      </c>
      <c r="N13" s="39">
        <v>6</v>
      </c>
      <c r="O13" s="39">
        <v>6</v>
      </c>
      <c r="P13" s="39"/>
      <c r="Q13" s="39">
        <v>40</v>
      </c>
      <c r="R13" s="39">
        <v>140</v>
      </c>
      <c r="S13" s="39"/>
      <c r="T13" s="39"/>
      <c r="U13" s="41"/>
      <c r="V13" s="42"/>
      <c r="W13" s="42"/>
      <c r="X13" s="42"/>
      <c r="Y13" s="34">
        <f>SUM(Q13:X13)</f>
        <v>180</v>
      </c>
      <c r="Z13" s="34">
        <f>Y13-K13</f>
        <v>0</v>
      </c>
    </row>
    <row r="14" spans="1:26" s="35" customFormat="1" ht="21" customHeight="1" thickBot="1" x14ac:dyDescent="0.3">
      <c r="A14" s="202" t="s">
        <v>286</v>
      </c>
      <c r="B14" s="183"/>
      <c r="C14" s="46" t="s">
        <v>98</v>
      </c>
      <c r="D14" s="96"/>
      <c r="E14" s="36" t="s">
        <v>100</v>
      </c>
      <c r="F14" s="43" t="s">
        <v>119</v>
      </c>
      <c r="G14" s="37">
        <v>72</v>
      </c>
      <c r="H14" s="37">
        <f>K14</f>
        <v>108</v>
      </c>
      <c r="I14" s="38">
        <v>126</v>
      </c>
      <c r="J14" s="44">
        <v>6</v>
      </c>
      <c r="K14" s="40">
        <v>108</v>
      </c>
      <c r="L14" s="39">
        <v>36</v>
      </c>
      <c r="M14" s="37">
        <v>72</v>
      </c>
      <c r="N14" s="39">
        <v>6</v>
      </c>
      <c r="O14" s="39">
        <v>6</v>
      </c>
      <c r="P14" s="39"/>
      <c r="Q14" s="39">
        <v>36</v>
      </c>
      <c r="R14" s="39">
        <v>72</v>
      </c>
      <c r="S14" s="42"/>
      <c r="T14" s="42"/>
      <c r="U14" s="47"/>
      <c r="V14" s="42"/>
      <c r="W14" s="42"/>
      <c r="X14" s="42"/>
      <c r="Y14" s="34">
        <f>SUM(Q14:X14)</f>
        <v>108</v>
      </c>
      <c r="Z14" s="34">
        <f>Y14-K14</f>
        <v>0</v>
      </c>
    </row>
    <row r="15" spans="1:26" s="35" customFormat="1" ht="21" customHeight="1" thickBot="1" x14ac:dyDescent="0.3">
      <c r="A15" s="202" t="s">
        <v>287</v>
      </c>
      <c r="B15" s="45" t="s">
        <v>266</v>
      </c>
      <c r="C15" s="45" t="s">
        <v>248</v>
      </c>
      <c r="D15" s="96" t="s">
        <v>249</v>
      </c>
      <c r="E15" s="43" t="s">
        <v>100</v>
      </c>
      <c r="F15" s="43"/>
      <c r="G15" s="37">
        <v>78</v>
      </c>
      <c r="H15" s="37">
        <f t="shared" si="5"/>
        <v>78</v>
      </c>
      <c r="I15" s="38">
        <v>78</v>
      </c>
      <c r="J15" s="39"/>
      <c r="K15" s="40">
        <v>78</v>
      </c>
      <c r="L15" s="39">
        <v>0</v>
      </c>
      <c r="M15" s="37">
        <v>78</v>
      </c>
      <c r="N15" s="39"/>
      <c r="O15" s="39"/>
      <c r="P15" s="39"/>
      <c r="Q15" s="39">
        <v>38</v>
      </c>
      <c r="R15" s="39">
        <v>40</v>
      </c>
      <c r="S15" s="39"/>
      <c r="T15" s="39"/>
      <c r="U15" s="41"/>
      <c r="V15" s="42"/>
      <c r="W15" s="42"/>
      <c r="X15" s="42"/>
      <c r="Y15" s="34">
        <f t="shared" si="3"/>
        <v>78</v>
      </c>
      <c r="Z15" s="34">
        <f t="shared" si="4"/>
        <v>0</v>
      </c>
    </row>
    <row r="16" spans="1:26" s="35" customFormat="1" ht="21" customHeight="1" thickBot="1" x14ac:dyDescent="0.3">
      <c r="A16" s="202" t="s">
        <v>288</v>
      </c>
      <c r="B16" s="196" t="s">
        <v>270</v>
      </c>
      <c r="C16" s="45" t="s">
        <v>275</v>
      </c>
      <c r="D16" s="96"/>
      <c r="E16" s="36" t="s">
        <v>100</v>
      </c>
      <c r="F16" s="43"/>
      <c r="G16" s="37">
        <v>40</v>
      </c>
      <c r="H16" s="37">
        <f>K16</f>
        <v>80</v>
      </c>
      <c r="I16" s="38">
        <v>80</v>
      </c>
      <c r="J16" s="39"/>
      <c r="K16" s="40">
        <v>80</v>
      </c>
      <c r="L16" s="39">
        <v>40</v>
      </c>
      <c r="M16" s="37">
        <v>40</v>
      </c>
      <c r="N16" s="39"/>
      <c r="O16" s="39"/>
      <c r="P16" s="39"/>
      <c r="Q16" s="39">
        <v>28</v>
      </c>
      <c r="R16" s="39">
        <v>52</v>
      </c>
      <c r="S16" s="39"/>
      <c r="T16" s="39"/>
      <c r="U16" s="41"/>
      <c r="V16" s="42"/>
      <c r="W16" s="42"/>
      <c r="X16" s="42"/>
      <c r="Y16" s="34">
        <f>SUM(Q16:X16)</f>
        <v>80</v>
      </c>
      <c r="Z16" s="34">
        <f>Y16-K16</f>
        <v>0</v>
      </c>
    </row>
    <row r="17" spans="1:26" s="35" customFormat="1" ht="21" customHeight="1" thickBot="1" x14ac:dyDescent="0.3">
      <c r="A17" s="202" t="s">
        <v>289</v>
      </c>
      <c r="B17" s="197"/>
      <c r="C17" s="45" t="s">
        <v>276</v>
      </c>
      <c r="D17" s="99"/>
      <c r="E17" s="36"/>
      <c r="F17" s="43"/>
      <c r="G17" s="37">
        <v>36</v>
      </c>
      <c r="H17" s="37">
        <v>72</v>
      </c>
      <c r="I17" s="38">
        <v>72</v>
      </c>
      <c r="J17" s="39"/>
      <c r="K17" s="40">
        <v>72</v>
      </c>
      <c r="L17" s="39">
        <v>36</v>
      </c>
      <c r="M17" s="37">
        <v>36</v>
      </c>
      <c r="N17" s="39"/>
      <c r="O17" s="39"/>
      <c r="P17" s="39"/>
      <c r="Q17" s="39">
        <v>28</v>
      </c>
      <c r="R17" s="39">
        <v>44</v>
      </c>
      <c r="S17" s="39"/>
      <c r="T17" s="39"/>
      <c r="U17" s="41"/>
      <c r="V17" s="42"/>
      <c r="W17" s="42"/>
      <c r="X17" s="42"/>
      <c r="Y17" s="34">
        <f>SUM(Q17:X17)</f>
        <v>72</v>
      </c>
      <c r="Z17" s="34">
        <f>Y17-K17</f>
        <v>0</v>
      </c>
    </row>
    <row r="18" spans="1:26" s="35" customFormat="1" ht="21" customHeight="1" thickBot="1" x14ac:dyDescent="0.3">
      <c r="A18" s="202" t="s">
        <v>290</v>
      </c>
      <c r="B18" s="198"/>
      <c r="C18" s="45" t="s">
        <v>277</v>
      </c>
      <c r="D18" s="99"/>
      <c r="E18" s="36"/>
      <c r="F18" s="43"/>
      <c r="G18" s="37">
        <v>36</v>
      </c>
      <c r="H18" s="37">
        <v>72</v>
      </c>
      <c r="I18" s="38">
        <v>72</v>
      </c>
      <c r="J18" s="39"/>
      <c r="K18" s="40">
        <v>72</v>
      </c>
      <c r="L18" s="39">
        <v>36</v>
      </c>
      <c r="M18" s="37">
        <v>36</v>
      </c>
      <c r="N18" s="39"/>
      <c r="O18" s="39"/>
      <c r="P18" s="39"/>
      <c r="Q18" s="39">
        <v>28</v>
      </c>
      <c r="R18" s="39">
        <v>44</v>
      </c>
      <c r="S18" s="39"/>
      <c r="T18" s="39"/>
      <c r="U18" s="41"/>
      <c r="V18" s="42"/>
      <c r="W18" s="42"/>
      <c r="X18" s="42"/>
      <c r="Y18" s="34">
        <f>SUM(Q18:X18)</f>
        <v>72</v>
      </c>
      <c r="Z18" s="34">
        <f>Y18-K18</f>
        <v>0</v>
      </c>
    </row>
    <row r="19" spans="1:26" s="35" customFormat="1" ht="21" customHeight="1" thickBot="1" x14ac:dyDescent="0.3">
      <c r="A19" s="202" t="s">
        <v>291</v>
      </c>
      <c r="B19" s="182" t="s">
        <v>268</v>
      </c>
      <c r="C19" s="45" t="s">
        <v>27</v>
      </c>
      <c r="D19" s="96"/>
      <c r="E19" s="36" t="s">
        <v>100</v>
      </c>
      <c r="F19" s="36"/>
      <c r="G19" s="37">
        <v>68</v>
      </c>
      <c r="H19" s="37">
        <f t="shared" si="5"/>
        <v>132</v>
      </c>
      <c r="I19" s="38">
        <v>132</v>
      </c>
      <c r="J19" s="39"/>
      <c r="K19" s="40">
        <v>132</v>
      </c>
      <c r="L19" s="39">
        <v>64</v>
      </c>
      <c r="M19" s="37">
        <v>68</v>
      </c>
      <c r="N19" s="39"/>
      <c r="O19" s="39"/>
      <c r="P19" s="39"/>
      <c r="Q19" s="39">
        <v>44</v>
      </c>
      <c r="R19" s="39">
        <v>88</v>
      </c>
      <c r="S19" s="39"/>
      <c r="T19" s="39"/>
      <c r="U19" s="41"/>
      <c r="V19" s="42"/>
      <c r="W19" s="42"/>
      <c r="X19" s="42"/>
      <c r="Y19" s="34">
        <f t="shared" si="3"/>
        <v>132</v>
      </c>
      <c r="Z19" s="34">
        <f t="shared" si="4"/>
        <v>0</v>
      </c>
    </row>
    <row r="20" spans="1:26" s="35" customFormat="1" ht="21" customHeight="1" thickBot="1" x14ac:dyDescent="0.3">
      <c r="A20" s="202" t="s">
        <v>292</v>
      </c>
      <c r="B20" s="184"/>
      <c r="C20" s="45" t="s">
        <v>177</v>
      </c>
      <c r="D20" s="96"/>
      <c r="E20" s="36"/>
      <c r="F20" s="36" t="s">
        <v>119</v>
      </c>
      <c r="G20" s="37">
        <v>40</v>
      </c>
      <c r="H20" s="37">
        <f t="shared" ref="H20:H21" si="6">K20</f>
        <v>88</v>
      </c>
      <c r="I20" s="38">
        <v>106</v>
      </c>
      <c r="J20" s="44">
        <v>6</v>
      </c>
      <c r="K20" s="40">
        <v>88</v>
      </c>
      <c r="L20" s="39">
        <v>54</v>
      </c>
      <c r="M20" s="37">
        <v>40</v>
      </c>
      <c r="N20" s="39">
        <v>6</v>
      </c>
      <c r="O20" s="39">
        <v>6</v>
      </c>
      <c r="P20" s="39"/>
      <c r="Q20" s="39">
        <v>88</v>
      </c>
      <c r="R20" s="39"/>
      <c r="S20" s="42"/>
      <c r="T20" s="42"/>
      <c r="U20" s="47"/>
      <c r="V20" s="42"/>
      <c r="W20" s="42"/>
      <c r="X20" s="42"/>
      <c r="Y20" s="34">
        <f>SUM(Q20:X20)</f>
        <v>88</v>
      </c>
      <c r="Z20" s="34">
        <f>Y20-K20</f>
        <v>0</v>
      </c>
    </row>
    <row r="21" spans="1:26" s="35" customFormat="1" ht="21" customHeight="1" thickBot="1" x14ac:dyDescent="0.3">
      <c r="A21" s="202" t="s">
        <v>293</v>
      </c>
      <c r="B21" s="183"/>
      <c r="C21" s="45" t="s">
        <v>274</v>
      </c>
      <c r="D21" s="96"/>
      <c r="E21" s="36" t="s">
        <v>100</v>
      </c>
      <c r="F21" s="43"/>
      <c r="G21" s="37">
        <v>32</v>
      </c>
      <c r="H21" s="37">
        <f t="shared" si="6"/>
        <v>72</v>
      </c>
      <c r="I21" s="38">
        <v>72</v>
      </c>
      <c r="J21" s="44"/>
      <c r="K21" s="40">
        <v>72</v>
      </c>
      <c r="L21" s="39">
        <v>40</v>
      </c>
      <c r="M21" s="37">
        <v>32</v>
      </c>
      <c r="N21" s="39"/>
      <c r="O21" s="39"/>
      <c r="P21" s="39"/>
      <c r="Q21" s="39">
        <v>32</v>
      </c>
      <c r="R21" s="39">
        <v>40</v>
      </c>
      <c r="S21" s="39"/>
      <c r="T21" s="42"/>
      <c r="U21" s="47"/>
      <c r="V21" s="42"/>
      <c r="W21" s="42"/>
      <c r="X21" s="42"/>
      <c r="Y21" s="34">
        <f>SUM(Q21:X21)</f>
        <v>72</v>
      </c>
      <c r="Z21" s="34">
        <f>Y21-K21</f>
        <v>0</v>
      </c>
    </row>
    <row r="22" spans="1:26" s="35" customFormat="1" ht="21" customHeight="1" thickBot="1" x14ac:dyDescent="0.3">
      <c r="A22" s="202" t="s">
        <v>294</v>
      </c>
      <c r="B22" s="182" t="s">
        <v>269</v>
      </c>
      <c r="C22" s="45" t="s">
        <v>28</v>
      </c>
      <c r="D22" s="96" t="s">
        <v>249</v>
      </c>
      <c r="E22" s="36" t="s">
        <v>100</v>
      </c>
      <c r="F22" s="43"/>
      <c r="G22" s="37">
        <v>72</v>
      </c>
      <c r="H22" s="37">
        <f t="shared" si="5"/>
        <v>72</v>
      </c>
      <c r="I22" s="38">
        <v>72</v>
      </c>
      <c r="J22" s="39"/>
      <c r="K22" s="40">
        <v>72</v>
      </c>
      <c r="L22" s="39">
        <v>0</v>
      </c>
      <c r="M22" s="37">
        <v>72</v>
      </c>
      <c r="N22" s="39"/>
      <c r="O22" s="39"/>
      <c r="P22" s="39"/>
      <c r="Q22" s="39">
        <v>28</v>
      </c>
      <c r="R22" s="39">
        <v>44</v>
      </c>
      <c r="S22" s="39"/>
      <c r="T22" s="39"/>
      <c r="U22" s="41"/>
      <c r="V22" s="42"/>
      <c r="W22" s="42"/>
      <c r="X22" s="42"/>
      <c r="Y22" s="34">
        <f t="shared" si="3"/>
        <v>72</v>
      </c>
      <c r="Z22" s="34">
        <f t="shared" si="4"/>
        <v>0</v>
      </c>
    </row>
    <row r="23" spans="1:26" s="35" customFormat="1" ht="32.25" thickBot="1" x14ac:dyDescent="0.3">
      <c r="A23" s="202" t="s">
        <v>295</v>
      </c>
      <c r="B23" s="183"/>
      <c r="C23" s="45" t="s">
        <v>250</v>
      </c>
      <c r="D23" s="96"/>
      <c r="E23" s="36" t="s">
        <v>100</v>
      </c>
      <c r="F23" s="43"/>
      <c r="G23" s="37">
        <v>18</v>
      </c>
      <c r="H23" s="37">
        <f t="shared" si="5"/>
        <v>68</v>
      </c>
      <c r="I23" s="38">
        <v>68</v>
      </c>
      <c r="J23" s="39"/>
      <c r="K23" s="40">
        <v>68</v>
      </c>
      <c r="L23" s="39">
        <v>50</v>
      </c>
      <c r="M23" s="37">
        <v>18</v>
      </c>
      <c r="N23" s="39"/>
      <c r="O23" s="39"/>
      <c r="P23" s="39"/>
      <c r="Q23" s="39">
        <v>34</v>
      </c>
      <c r="R23" s="39">
        <v>34</v>
      </c>
      <c r="S23" s="39"/>
      <c r="T23" s="39"/>
      <c r="U23" s="41"/>
      <c r="V23" s="42"/>
      <c r="W23" s="42"/>
      <c r="X23" s="42"/>
      <c r="Y23" s="34">
        <f t="shared" si="3"/>
        <v>68</v>
      </c>
      <c r="Z23" s="34">
        <f t="shared" si="4"/>
        <v>0</v>
      </c>
    </row>
    <row r="24" spans="1:26" s="35" customFormat="1" ht="26.25" thickBot="1" x14ac:dyDescent="0.3">
      <c r="A24" s="202" t="s">
        <v>296</v>
      </c>
      <c r="B24" s="182" t="s">
        <v>278</v>
      </c>
      <c r="C24" s="201" t="s">
        <v>280</v>
      </c>
      <c r="D24" s="99"/>
      <c r="E24" s="36" t="s">
        <v>100</v>
      </c>
      <c r="F24" s="43"/>
      <c r="G24" s="37">
        <v>22</v>
      </c>
      <c r="H24" s="37">
        <f t="shared" si="5"/>
        <v>32</v>
      </c>
      <c r="I24" s="38">
        <v>32</v>
      </c>
      <c r="J24" s="39"/>
      <c r="K24" s="40">
        <v>32</v>
      </c>
      <c r="L24" s="39">
        <v>10</v>
      </c>
      <c r="M24" s="37">
        <v>22</v>
      </c>
      <c r="N24" s="39"/>
      <c r="O24" s="39"/>
      <c r="P24" s="39"/>
      <c r="Q24" s="39">
        <v>32</v>
      </c>
      <c r="R24" s="39"/>
      <c r="S24" s="39"/>
      <c r="T24" s="39"/>
      <c r="U24" s="41"/>
      <c r="V24" s="42"/>
      <c r="W24" s="42"/>
      <c r="X24" s="42"/>
      <c r="Y24" s="34"/>
      <c r="Z24" s="34"/>
    </row>
    <row r="25" spans="1:26" s="35" customFormat="1" ht="16.5" thickBot="1" x14ac:dyDescent="0.3">
      <c r="A25" s="202" t="s">
        <v>297</v>
      </c>
      <c r="B25" s="199"/>
      <c r="C25" s="201" t="s">
        <v>279</v>
      </c>
      <c r="D25" s="99"/>
      <c r="E25" s="36" t="s">
        <v>301</v>
      </c>
      <c r="F25" s="43"/>
      <c r="G25" s="37">
        <v>28</v>
      </c>
      <c r="H25" s="37">
        <f t="shared" si="5"/>
        <v>34</v>
      </c>
      <c r="I25" s="38">
        <v>34</v>
      </c>
      <c r="J25" s="39"/>
      <c r="K25" s="40">
        <v>34</v>
      </c>
      <c r="L25" s="39">
        <v>6</v>
      </c>
      <c r="M25" s="37">
        <v>28</v>
      </c>
      <c r="N25" s="39"/>
      <c r="O25" s="39"/>
      <c r="P25" s="39"/>
      <c r="Q25" s="39">
        <v>16</v>
      </c>
      <c r="R25" s="39">
        <v>18</v>
      </c>
      <c r="S25" s="39"/>
      <c r="T25" s="39"/>
      <c r="U25" s="41"/>
      <c r="V25" s="42"/>
      <c r="W25" s="42"/>
      <c r="X25" s="42"/>
      <c r="Y25" s="34"/>
      <c r="Z25" s="34"/>
    </row>
    <row r="26" spans="1:26" s="35" customFormat="1" ht="16.5" thickBot="1" x14ac:dyDescent="0.3">
      <c r="A26" s="202" t="s">
        <v>298</v>
      </c>
      <c r="B26" s="200"/>
      <c r="C26" s="45" t="s">
        <v>97</v>
      </c>
      <c r="D26" s="99"/>
      <c r="E26" s="36" t="s">
        <v>100</v>
      </c>
      <c r="F26" s="43"/>
      <c r="G26" s="37">
        <v>10</v>
      </c>
      <c r="H26" s="37">
        <f t="shared" si="5"/>
        <v>36</v>
      </c>
      <c r="I26" s="38">
        <v>36</v>
      </c>
      <c r="J26" s="39"/>
      <c r="K26" s="40">
        <v>36</v>
      </c>
      <c r="L26" s="39">
        <v>26</v>
      </c>
      <c r="M26" s="37">
        <v>10</v>
      </c>
      <c r="N26" s="39"/>
      <c r="O26" s="39"/>
      <c r="P26" s="39"/>
      <c r="Q26" s="39"/>
      <c r="R26" s="39">
        <v>36</v>
      </c>
      <c r="S26" s="39"/>
      <c r="T26" s="39"/>
      <c r="U26" s="41"/>
      <c r="V26" s="42"/>
      <c r="W26" s="42"/>
      <c r="X26" s="42"/>
      <c r="Y26" s="34"/>
      <c r="Z26" s="34"/>
    </row>
    <row r="27" spans="1:26" s="35" customFormat="1" ht="21" customHeight="1" thickBot="1" x14ac:dyDescent="0.3">
      <c r="A27" s="98"/>
      <c r="B27" s="45" t="s">
        <v>251</v>
      </c>
      <c r="C27" s="45" t="s">
        <v>251</v>
      </c>
      <c r="D27" s="96"/>
      <c r="E27" s="36" t="s">
        <v>252</v>
      </c>
      <c r="F27" s="43"/>
      <c r="G27" s="37">
        <f t="shared" ref="G11:G27" si="7">ROUND(K27*0.4,0)</f>
        <v>0</v>
      </c>
      <c r="H27" s="37">
        <f t="shared" si="5"/>
        <v>0</v>
      </c>
      <c r="I27" s="38">
        <v>32</v>
      </c>
      <c r="J27" s="39">
        <v>32</v>
      </c>
      <c r="K27" s="40">
        <v>0</v>
      </c>
      <c r="L27" s="39"/>
      <c r="M27" s="37">
        <f t="shared" ref="M27" si="8">ROUND(Q27*0.4,0)</f>
        <v>0</v>
      </c>
      <c r="N27" s="39"/>
      <c r="O27" s="39"/>
      <c r="P27" s="39"/>
      <c r="Q27" s="39">
        <v>0</v>
      </c>
      <c r="R27" s="39">
        <v>0</v>
      </c>
      <c r="S27" s="39"/>
      <c r="T27" s="39"/>
      <c r="U27" s="39"/>
      <c r="V27" s="42"/>
      <c r="W27" s="42"/>
      <c r="X27" s="42"/>
      <c r="Y27" s="34">
        <f t="shared" si="3"/>
        <v>0</v>
      </c>
      <c r="Z27" s="34">
        <v>0</v>
      </c>
    </row>
    <row r="28" spans="1:26" s="51" customFormat="1" ht="33.75" customHeight="1" thickBot="1" x14ac:dyDescent="0.3">
      <c r="A28" s="53" t="s">
        <v>84</v>
      </c>
      <c r="B28" s="179" t="s">
        <v>85</v>
      </c>
      <c r="C28" s="180"/>
      <c r="D28" s="49"/>
      <c r="E28" s="50"/>
      <c r="F28" s="49"/>
      <c r="G28" s="33">
        <f t="shared" ref="G28:T28" si="9">SUM(G29:G33)</f>
        <v>154</v>
      </c>
      <c r="H28" s="33">
        <f t="shared" si="9"/>
        <v>388</v>
      </c>
      <c r="I28" s="33">
        <f t="shared" si="9"/>
        <v>582</v>
      </c>
      <c r="J28" s="32">
        <f t="shared" si="9"/>
        <v>194</v>
      </c>
      <c r="K28" s="32">
        <f t="shared" si="9"/>
        <v>388</v>
      </c>
      <c r="L28" s="32">
        <f t="shared" si="9"/>
        <v>92</v>
      </c>
      <c r="M28" s="32">
        <f t="shared" si="9"/>
        <v>296</v>
      </c>
      <c r="N28" s="32">
        <f t="shared" si="9"/>
        <v>0</v>
      </c>
      <c r="O28" s="32">
        <f t="shared" si="9"/>
        <v>0</v>
      </c>
      <c r="P28" s="32">
        <f t="shared" si="9"/>
        <v>0</v>
      </c>
      <c r="Q28" s="32">
        <f t="shared" si="9"/>
        <v>0</v>
      </c>
      <c r="R28" s="32">
        <f t="shared" si="9"/>
        <v>0</v>
      </c>
      <c r="S28" s="32">
        <f t="shared" si="9"/>
        <v>188</v>
      </c>
      <c r="T28" s="32">
        <f t="shared" si="9"/>
        <v>108</v>
      </c>
      <c r="U28" s="32"/>
      <c r="V28" s="32">
        <f>SUM(V29:V33)</f>
        <v>44</v>
      </c>
      <c r="W28" s="32"/>
      <c r="X28" s="32">
        <f>SUM(X29:X33)</f>
        <v>48</v>
      </c>
      <c r="Y28" s="34">
        <f t="shared" si="3"/>
        <v>388</v>
      </c>
      <c r="Z28" s="34">
        <f t="shared" ref="Z28:Z54" si="10">Y28-K28</f>
        <v>0</v>
      </c>
    </row>
    <row r="29" spans="1:26" s="35" customFormat="1" ht="18" customHeight="1" thickBot="1" x14ac:dyDescent="0.3">
      <c r="A29" s="2" t="s">
        <v>82</v>
      </c>
      <c r="B29" s="163" t="s">
        <v>99</v>
      </c>
      <c r="C29" s="164"/>
      <c r="D29" s="80"/>
      <c r="E29" s="39" t="s">
        <v>100</v>
      </c>
      <c r="F29" s="80"/>
      <c r="G29" s="37">
        <f t="shared" ref="G29:G33" si="11">ROUND(K29*0.4,0)</f>
        <v>19</v>
      </c>
      <c r="H29" s="37">
        <f t="shared" ref="H29:H33" si="12">K29</f>
        <v>48</v>
      </c>
      <c r="I29" s="38">
        <f t="shared" ref="I29:I36" si="13">J29+K29</f>
        <v>64</v>
      </c>
      <c r="J29" s="39">
        <v>16</v>
      </c>
      <c r="K29" s="40">
        <f t="shared" ref="K29:K33" si="14">L29+M29</f>
        <v>48</v>
      </c>
      <c r="L29" s="39">
        <v>38</v>
      </c>
      <c r="M29" s="39">
        <v>10</v>
      </c>
      <c r="N29" s="39"/>
      <c r="O29" s="39"/>
      <c r="P29" s="39"/>
      <c r="Q29" s="39"/>
      <c r="R29" s="42"/>
      <c r="S29" s="42">
        <v>48</v>
      </c>
      <c r="T29" s="42"/>
      <c r="U29" s="42"/>
      <c r="V29" s="42"/>
      <c r="W29" s="42"/>
      <c r="X29" s="42"/>
      <c r="Y29" s="34">
        <f t="shared" si="3"/>
        <v>48</v>
      </c>
      <c r="Z29" s="34">
        <f t="shared" si="10"/>
        <v>0</v>
      </c>
    </row>
    <row r="30" spans="1:26" s="35" customFormat="1" ht="18" customHeight="1" thickBot="1" x14ac:dyDescent="0.3">
      <c r="A30" s="2" t="s">
        <v>83</v>
      </c>
      <c r="B30" s="163" t="s">
        <v>27</v>
      </c>
      <c r="C30" s="164"/>
      <c r="D30" s="80"/>
      <c r="E30" s="39" t="s">
        <v>100</v>
      </c>
      <c r="F30" s="80"/>
      <c r="G30" s="37">
        <f t="shared" si="11"/>
        <v>19</v>
      </c>
      <c r="H30" s="37">
        <f t="shared" si="12"/>
        <v>48</v>
      </c>
      <c r="I30" s="52">
        <f t="shared" si="13"/>
        <v>64</v>
      </c>
      <c r="J30" s="39">
        <v>16</v>
      </c>
      <c r="K30" s="40">
        <f t="shared" si="14"/>
        <v>48</v>
      </c>
      <c r="L30" s="39">
        <v>24</v>
      </c>
      <c r="M30" s="39">
        <v>24</v>
      </c>
      <c r="N30" s="39"/>
      <c r="O30" s="39"/>
      <c r="P30" s="39"/>
      <c r="Q30" s="39"/>
      <c r="R30" s="42"/>
      <c r="S30" s="42">
        <v>48</v>
      </c>
      <c r="T30" s="42"/>
      <c r="U30" s="42"/>
      <c r="V30" s="42"/>
      <c r="W30" s="42"/>
      <c r="X30" s="42"/>
      <c r="Y30" s="34">
        <f t="shared" si="3"/>
        <v>48</v>
      </c>
      <c r="Z30" s="34">
        <f t="shared" si="10"/>
        <v>0</v>
      </c>
    </row>
    <row r="31" spans="1:26" s="35" customFormat="1" ht="18" customHeight="1" thickBot="1" x14ac:dyDescent="0.3">
      <c r="A31" s="2" t="s">
        <v>89</v>
      </c>
      <c r="B31" s="163" t="s">
        <v>248</v>
      </c>
      <c r="C31" s="164"/>
      <c r="D31" s="80" t="s">
        <v>261</v>
      </c>
      <c r="E31" s="39" t="s">
        <v>100</v>
      </c>
      <c r="F31" s="80"/>
      <c r="G31" s="37">
        <f t="shared" si="11"/>
        <v>47</v>
      </c>
      <c r="H31" s="37">
        <f t="shared" si="12"/>
        <v>118</v>
      </c>
      <c r="I31" s="52">
        <f t="shared" si="13"/>
        <v>134</v>
      </c>
      <c r="J31" s="39">
        <v>16</v>
      </c>
      <c r="K31" s="40">
        <f t="shared" si="14"/>
        <v>118</v>
      </c>
      <c r="L31" s="39">
        <v>0</v>
      </c>
      <c r="M31" s="39">
        <v>118</v>
      </c>
      <c r="N31" s="39"/>
      <c r="O31" s="39"/>
      <c r="P31" s="39"/>
      <c r="Q31" s="39"/>
      <c r="R31" s="42"/>
      <c r="S31" s="42">
        <v>32</v>
      </c>
      <c r="T31" s="42">
        <v>40</v>
      </c>
      <c r="U31" s="42"/>
      <c r="V31" s="42">
        <v>22</v>
      </c>
      <c r="W31" s="42"/>
      <c r="X31" s="42">
        <v>24</v>
      </c>
      <c r="Y31" s="34">
        <f t="shared" si="3"/>
        <v>118</v>
      </c>
      <c r="Z31" s="34">
        <f t="shared" si="10"/>
        <v>0</v>
      </c>
    </row>
    <row r="32" spans="1:26" s="35" customFormat="1" ht="18" customHeight="1" thickBot="1" x14ac:dyDescent="0.3">
      <c r="A32" s="2" t="s">
        <v>90</v>
      </c>
      <c r="B32" s="163" t="s">
        <v>28</v>
      </c>
      <c r="C32" s="164"/>
      <c r="D32" s="80" t="s">
        <v>261</v>
      </c>
      <c r="E32" s="39" t="s">
        <v>100</v>
      </c>
      <c r="F32" s="80"/>
      <c r="G32" s="37">
        <f t="shared" si="11"/>
        <v>47</v>
      </c>
      <c r="H32" s="37">
        <f t="shared" si="12"/>
        <v>118</v>
      </c>
      <c r="I32" s="52">
        <f t="shared" si="13"/>
        <v>236</v>
      </c>
      <c r="J32" s="39">
        <v>118</v>
      </c>
      <c r="K32" s="40">
        <f t="shared" si="14"/>
        <v>118</v>
      </c>
      <c r="L32" s="39">
        <v>0</v>
      </c>
      <c r="M32" s="39">
        <v>118</v>
      </c>
      <c r="N32" s="39"/>
      <c r="O32" s="39"/>
      <c r="P32" s="39"/>
      <c r="Q32" s="39"/>
      <c r="R32" s="42"/>
      <c r="S32" s="42">
        <v>32</v>
      </c>
      <c r="T32" s="42">
        <v>40</v>
      </c>
      <c r="U32" s="42"/>
      <c r="V32" s="42">
        <v>22</v>
      </c>
      <c r="W32" s="42"/>
      <c r="X32" s="42">
        <v>24</v>
      </c>
      <c r="Y32" s="34">
        <f t="shared" si="3"/>
        <v>118</v>
      </c>
      <c r="Z32" s="34">
        <f t="shared" si="10"/>
        <v>0</v>
      </c>
    </row>
    <row r="33" spans="1:26" s="35" customFormat="1" ht="18" customHeight="1" thickBot="1" x14ac:dyDescent="0.3">
      <c r="A33" s="2" t="s">
        <v>91</v>
      </c>
      <c r="B33" s="163" t="s">
        <v>101</v>
      </c>
      <c r="C33" s="164"/>
      <c r="D33" s="39"/>
      <c r="E33" s="39" t="s">
        <v>100</v>
      </c>
      <c r="F33" s="80"/>
      <c r="G33" s="37">
        <f t="shared" si="11"/>
        <v>22</v>
      </c>
      <c r="H33" s="37">
        <f t="shared" si="12"/>
        <v>56</v>
      </c>
      <c r="I33" s="52">
        <f t="shared" si="13"/>
        <v>84</v>
      </c>
      <c r="J33" s="39">
        <v>28</v>
      </c>
      <c r="K33" s="40">
        <f t="shared" si="14"/>
        <v>56</v>
      </c>
      <c r="L33" s="39">
        <v>30</v>
      </c>
      <c r="M33" s="39">
        <v>26</v>
      </c>
      <c r="N33" s="39"/>
      <c r="O33" s="39"/>
      <c r="P33" s="39"/>
      <c r="Q33" s="39"/>
      <c r="R33" s="42"/>
      <c r="S33" s="42">
        <v>28</v>
      </c>
      <c r="T33" s="42">
        <v>28</v>
      </c>
      <c r="U33" s="42"/>
      <c r="V33" s="42"/>
      <c r="W33" s="42"/>
      <c r="X33" s="42"/>
      <c r="Y33" s="34">
        <f t="shared" si="3"/>
        <v>56</v>
      </c>
      <c r="Z33" s="34">
        <f t="shared" si="10"/>
        <v>0</v>
      </c>
    </row>
    <row r="34" spans="1:26" s="35" customFormat="1" ht="18" customHeight="1" thickBot="1" x14ac:dyDescent="0.3">
      <c r="A34" s="48" t="s">
        <v>86</v>
      </c>
      <c r="B34" s="175" t="s">
        <v>87</v>
      </c>
      <c r="C34" s="176"/>
      <c r="D34" s="49"/>
      <c r="E34" s="49"/>
      <c r="F34" s="49"/>
      <c r="G34" s="32">
        <f>SUM(G35:G36)</f>
        <v>46</v>
      </c>
      <c r="H34" s="32">
        <f t="shared" ref="H34:X34" si="15">SUM(H35:H36)</f>
        <v>116</v>
      </c>
      <c r="I34" s="32">
        <f t="shared" si="15"/>
        <v>174</v>
      </c>
      <c r="J34" s="32">
        <f t="shared" si="15"/>
        <v>58</v>
      </c>
      <c r="K34" s="32">
        <f t="shared" si="15"/>
        <v>116</v>
      </c>
      <c r="L34" s="32">
        <f t="shared" si="15"/>
        <v>37</v>
      </c>
      <c r="M34" s="32">
        <f t="shared" si="15"/>
        <v>79</v>
      </c>
      <c r="N34" s="32">
        <f t="shared" si="15"/>
        <v>0</v>
      </c>
      <c r="O34" s="32">
        <f t="shared" si="15"/>
        <v>0</v>
      </c>
      <c r="P34" s="32">
        <f t="shared" si="15"/>
        <v>0</v>
      </c>
      <c r="Q34" s="32">
        <f t="shared" si="15"/>
        <v>0</v>
      </c>
      <c r="R34" s="32">
        <f t="shared" si="15"/>
        <v>0</v>
      </c>
      <c r="S34" s="32">
        <f t="shared" si="15"/>
        <v>56</v>
      </c>
      <c r="T34" s="32">
        <f t="shared" si="15"/>
        <v>34</v>
      </c>
      <c r="U34" s="32">
        <f t="shared" si="15"/>
        <v>0</v>
      </c>
      <c r="V34" s="32">
        <f t="shared" si="15"/>
        <v>26</v>
      </c>
      <c r="W34" s="32">
        <f t="shared" si="15"/>
        <v>0</v>
      </c>
      <c r="X34" s="32">
        <f t="shared" si="15"/>
        <v>0</v>
      </c>
      <c r="Y34" s="34">
        <f t="shared" si="3"/>
        <v>116</v>
      </c>
      <c r="Z34" s="34">
        <f t="shared" si="10"/>
        <v>0</v>
      </c>
    </row>
    <row r="35" spans="1:26" s="35" customFormat="1" ht="18" customHeight="1" thickBot="1" x14ac:dyDescent="0.3">
      <c r="A35" s="1" t="s">
        <v>92</v>
      </c>
      <c r="B35" s="177" t="s">
        <v>29</v>
      </c>
      <c r="C35" s="178"/>
      <c r="D35" s="80"/>
      <c r="E35" s="80" t="s">
        <v>100</v>
      </c>
      <c r="F35" s="80"/>
      <c r="G35" s="37">
        <f>ROUND(K35*0.4,0)</f>
        <v>22</v>
      </c>
      <c r="H35" s="37">
        <f>K35</f>
        <v>56</v>
      </c>
      <c r="I35" s="52">
        <f t="shared" ref="I35" si="16">J35+K35</f>
        <v>84</v>
      </c>
      <c r="J35" s="39">
        <v>28</v>
      </c>
      <c r="K35" s="40">
        <f>L35+M35</f>
        <v>56</v>
      </c>
      <c r="L35" s="39">
        <v>26</v>
      </c>
      <c r="M35" s="39">
        <v>30</v>
      </c>
      <c r="N35" s="39"/>
      <c r="O35" s="39"/>
      <c r="P35" s="39"/>
      <c r="Q35" s="39"/>
      <c r="R35" s="42"/>
      <c r="S35" s="42">
        <v>56</v>
      </c>
      <c r="T35" s="42"/>
      <c r="U35" s="42"/>
      <c r="V35" s="42"/>
      <c r="W35" s="42"/>
      <c r="X35" s="42"/>
      <c r="Y35" s="34">
        <f t="shared" si="3"/>
        <v>56</v>
      </c>
      <c r="Z35" s="34">
        <f t="shared" si="10"/>
        <v>0</v>
      </c>
    </row>
    <row r="36" spans="1:26" s="35" customFormat="1" ht="33" customHeight="1" thickBot="1" x14ac:dyDescent="0.3">
      <c r="A36" s="1" t="s">
        <v>93</v>
      </c>
      <c r="B36" s="177" t="s">
        <v>102</v>
      </c>
      <c r="C36" s="178"/>
      <c r="D36" s="80"/>
      <c r="E36" s="80" t="s">
        <v>100</v>
      </c>
      <c r="F36" s="80"/>
      <c r="G36" s="37">
        <f>ROUND(K36*0.4,0)</f>
        <v>24</v>
      </c>
      <c r="H36" s="37">
        <f>K36</f>
        <v>60</v>
      </c>
      <c r="I36" s="52">
        <f t="shared" si="13"/>
        <v>90</v>
      </c>
      <c r="J36" s="39">
        <v>30</v>
      </c>
      <c r="K36" s="40">
        <f>L36+M36</f>
        <v>60</v>
      </c>
      <c r="L36" s="39">
        <v>11</v>
      </c>
      <c r="M36" s="39">
        <v>49</v>
      </c>
      <c r="N36" s="39"/>
      <c r="O36" s="39"/>
      <c r="P36" s="39"/>
      <c r="Q36" s="39"/>
      <c r="R36" s="42"/>
      <c r="S36" s="42"/>
      <c r="T36" s="42">
        <v>34</v>
      </c>
      <c r="U36" s="42"/>
      <c r="V36" s="42">
        <v>26</v>
      </c>
      <c r="W36" s="42"/>
      <c r="X36" s="42"/>
      <c r="Y36" s="34">
        <f t="shared" si="3"/>
        <v>60</v>
      </c>
      <c r="Z36" s="34">
        <f t="shared" si="10"/>
        <v>0</v>
      </c>
    </row>
    <row r="37" spans="1:26" s="35" customFormat="1" ht="18.75" customHeight="1" thickBot="1" x14ac:dyDescent="0.3">
      <c r="A37" s="53" t="s">
        <v>12</v>
      </c>
      <c r="B37" s="179" t="s">
        <v>13</v>
      </c>
      <c r="C37" s="180"/>
      <c r="D37" s="32"/>
      <c r="E37" s="32"/>
      <c r="F37" s="32"/>
      <c r="G37" s="32">
        <f t="shared" ref="G37:T37" si="17">G38+G50</f>
        <v>647</v>
      </c>
      <c r="H37" s="32">
        <f t="shared" si="17"/>
        <v>1620</v>
      </c>
      <c r="I37" s="32">
        <f t="shared" si="17"/>
        <v>2412</v>
      </c>
      <c r="J37" s="32">
        <f t="shared" si="17"/>
        <v>792</v>
      </c>
      <c r="K37" s="32">
        <f t="shared" si="17"/>
        <v>1620</v>
      </c>
      <c r="L37" s="32">
        <f t="shared" si="17"/>
        <v>882</v>
      </c>
      <c r="M37" s="32">
        <f t="shared" si="17"/>
        <v>738</v>
      </c>
      <c r="N37" s="32">
        <f t="shared" si="17"/>
        <v>0</v>
      </c>
      <c r="O37" s="32">
        <f t="shared" si="17"/>
        <v>0</v>
      </c>
      <c r="P37" s="32">
        <f t="shared" si="17"/>
        <v>40</v>
      </c>
      <c r="Q37" s="32">
        <f t="shared" si="17"/>
        <v>0</v>
      </c>
      <c r="R37" s="32">
        <f t="shared" si="17"/>
        <v>0</v>
      </c>
      <c r="S37" s="32">
        <f t="shared" si="17"/>
        <v>368</v>
      </c>
      <c r="T37" s="32">
        <f t="shared" si="17"/>
        <v>614</v>
      </c>
      <c r="U37" s="32"/>
      <c r="V37" s="32">
        <f>V38+V50</f>
        <v>434</v>
      </c>
      <c r="W37" s="32"/>
      <c r="X37" s="32">
        <f>X38+X50</f>
        <v>204</v>
      </c>
      <c r="Y37" s="34">
        <f t="shared" si="3"/>
        <v>1620</v>
      </c>
      <c r="Z37" s="34">
        <f t="shared" si="10"/>
        <v>0</v>
      </c>
    </row>
    <row r="38" spans="1:26" s="35" customFormat="1" ht="18.75" customHeight="1" thickBot="1" x14ac:dyDescent="0.3">
      <c r="A38" s="54" t="s">
        <v>14</v>
      </c>
      <c r="B38" s="173" t="s">
        <v>64</v>
      </c>
      <c r="C38" s="174"/>
      <c r="D38" s="55"/>
      <c r="E38" s="55"/>
      <c r="F38" s="55"/>
      <c r="G38" s="55">
        <f t="shared" ref="G38:T38" si="18">SUM(G39:G49)</f>
        <v>343</v>
      </c>
      <c r="H38" s="55">
        <f t="shared" si="18"/>
        <v>856</v>
      </c>
      <c r="I38" s="55">
        <f t="shared" si="18"/>
        <v>1266</v>
      </c>
      <c r="J38" s="55">
        <f t="shared" si="18"/>
        <v>410</v>
      </c>
      <c r="K38" s="55">
        <f t="shared" si="18"/>
        <v>856</v>
      </c>
      <c r="L38" s="55">
        <f t="shared" si="18"/>
        <v>516</v>
      </c>
      <c r="M38" s="55">
        <f t="shared" si="18"/>
        <v>340</v>
      </c>
      <c r="N38" s="55">
        <f t="shared" si="18"/>
        <v>0</v>
      </c>
      <c r="O38" s="55">
        <f t="shared" si="18"/>
        <v>0</v>
      </c>
      <c r="P38" s="55">
        <f t="shared" si="18"/>
        <v>20</v>
      </c>
      <c r="Q38" s="55">
        <f t="shared" si="18"/>
        <v>0</v>
      </c>
      <c r="R38" s="55">
        <f t="shared" si="18"/>
        <v>0</v>
      </c>
      <c r="S38" s="55">
        <f t="shared" si="18"/>
        <v>300</v>
      </c>
      <c r="T38" s="55">
        <f t="shared" si="18"/>
        <v>356</v>
      </c>
      <c r="U38" s="55"/>
      <c r="V38" s="55">
        <f>SUM(V39:V49)</f>
        <v>132</v>
      </c>
      <c r="W38" s="55"/>
      <c r="X38" s="55">
        <f>SUM(X39:X49)</f>
        <v>68</v>
      </c>
      <c r="Y38" s="34">
        <f t="shared" si="3"/>
        <v>856</v>
      </c>
      <c r="Z38" s="34">
        <f t="shared" si="10"/>
        <v>0</v>
      </c>
    </row>
    <row r="39" spans="1:26" s="35" customFormat="1" ht="18.75" customHeight="1" thickBot="1" x14ac:dyDescent="0.3">
      <c r="A39" s="56" t="s">
        <v>65</v>
      </c>
      <c r="B39" s="169" t="s">
        <v>103</v>
      </c>
      <c r="C39" s="170"/>
      <c r="D39" s="80"/>
      <c r="E39" s="80" t="s">
        <v>100</v>
      </c>
      <c r="F39" s="43"/>
      <c r="G39" s="37">
        <f t="shared" ref="G39:G49" si="19">ROUND(K39*0.4,0)</f>
        <v>32</v>
      </c>
      <c r="H39" s="37">
        <f t="shared" ref="H39:H49" si="20">K39</f>
        <v>80</v>
      </c>
      <c r="I39" s="52">
        <f t="shared" ref="I39:I49" si="21">J39+K39</f>
        <v>120</v>
      </c>
      <c r="J39" s="39">
        <v>40</v>
      </c>
      <c r="K39" s="40">
        <f t="shared" ref="K39:K49" si="22">L39+M39</f>
        <v>80</v>
      </c>
      <c r="L39" s="39">
        <v>40</v>
      </c>
      <c r="M39" s="39">
        <v>40</v>
      </c>
      <c r="N39" s="39"/>
      <c r="O39" s="39"/>
      <c r="P39" s="39"/>
      <c r="Q39" s="39"/>
      <c r="R39" s="80"/>
      <c r="S39" s="80">
        <v>80</v>
      </c>
      <c r="T39" s="80"/>
      <c r="U39" s="80"/>
      <c r="V39" s="80"/>
      <c r="W39" s="80"/>
      <c r="X39" s="80"/>
      <c r="Y39" s="34">
        <f t="shared" si="3"/>
        <v>80</v>
      </c>
      <c r="Z39" s="34">
        <f t="shared" si="10"/>
        <v>0</v>
      </c>
    </row>
    <row r="40" spans="1:26" s="35" customFormat="1" ht="18.75" customHeight="1" thickBot="1" x14ac:dyDescent="0.3">
      <c r="A40" s="56" t="s">
        <v>66</v>
      </c>
      <c r="B40" s="169" t="s">
        <v>104</v>
      </c>
      <c r="C40" s="170"/>
      <c r="D40" s="80"/>
      <c r="E40" s="43" t="s">
        <v>100</v>
      </c>
      <c r="F40" s="43"/>
      <c r="G40" s="37">
        <f t="shared" si="19"/>
        <v>26</v>
      </c>
      <c r="H40" s="37">
        <f t="shared" si="20"/>
        <v>64</v>
      </c>
      <c r="I40" s="52">
        <f t="shared" si="21"/>
        <v>96</v>
      </c>
      <c r="J40" s="39">
        <v>32</v>
      </c>
      <c r="K40" s="40">
        <f t="shared" si="22"/>
        <v>64</v>
      </c>
      <c r="L40" s="39">
        <v>32</v>
      </c>
      <c r="M40" s="39">
        <v>32</v>
      </c>
      <c r="N40" s="39"/>
      <c r="O40" s="39"/>
      <c r="P40" s="39"/>
      <c r="Q40" s="39"/>
      <c r="R40" s="80"/>
      <c r="S40" s="80"/>
      <c r="T40" s="80">
        <v>64</v>
      </c>
      <c r="U40" s="80"/>
      <c r="V40" s="80"/>
      <c r="W40" s="80"/>
      <c r="X40" s="80"/>
      <c r="Y40" s="34">
        <f t="shared" si="3"/>
        <v>64</v>
      </c>
      <c r="Z40" s="34">
        <f t="shared" si="10"/>
        <v>0</v>
      </c>
    </row>
    <row r="41" spans="1:26" s="35" customFormat="1" ht="18.75" customHeight="1" thickBot="1" x14ac:dyDescent="0.3">
      <c r="A41" s="56" t="s">
        <v>67</v>
      </c>
      <c r="B41" s="169" t="s">
        <v>105</v>
      </c>
      <c r="C41" s="170"/>
      <c r="D41" s="80"/>
      <c r="E41" s="43" t="s">
        <v>100</v>
      </c>
      <c r="F41" s="43"/>
      <c r="G41" s="37">
        <f t="shared" si="19"/>
        <v>38</v>
      </c>
      <c r="H41" s="37">
        <f t="shared" si="20"/>
        <v>94</v>
      </c>
      <c r="I41" s="52">
        <f t="shared" si="21"/>
        <v>123</v>
      </c>
      <c r="J41" s="39">
        <v>29</v>
      </c>
      <c r="K41" s="40">
        <f t="shared" si="22"/>
        <v>94</v>
      </c>
      <c r="L41" s="39">
        <v>74</v>
      </c>
      <c r="M41" s="39">
        <v>20</v>
      </c>
      <c r="N41" s="39"/>
      <c r="O41" s="39"/>
      <c r="P41" s="39"/>
      <c r="Q41" s="39"/>
      <c r="R41" s="80"/>
      <c r="S41" s="80">
        <v>68</v>
      </c>
      <c r="T41" s="80">
        <v>26</v>
      </c>
      <c r="U41" s="80"/>
      <c r="V41" s="80"/>
      <c r="W41" s="80"/>
      <c r="X41" s="80"/>
      <c r="Y41" s="34">
        <f t="shared" si="3"/>
        <v>94</v>
      </c>
      <c r="Z41" s="34">
        <f t="shared" si="10"/>
        <v>0</v>
      </c>
    </row>
    <row r="42" spans="1:26" s="35" customFormat="1" ht="18.75" customHeight="1" thickBot="1" x14ac:dyDescent="0.3">
      <c r="A42" s="56" t="s">
        <v>68</v>
      </c>
      <c r="B42" s="169" t="s">
        <v>106</v>
      </c>
      <c r="C42" s="170"/>
      <c r="D42" s="80"/>
      <c r="E42" s="43" t="s">
        <v>100</v>
      </c>
      <c r="F42" s="43"/>
      <c r="G42" s="37">
        <f t="shared" si="19"/>
        <v>26</v>
      </c>
      <c r="H42" s="37">
        <f t="shared" si="20"/>
        <v>64</v>
      </c>
      <c r="I42" s="52">
        <f t="shared" si="21"/>
        <v>96</v>
      </c>
      <c r="J42" s="39">
        <v>32</v>
      </c>
      <c r="K42" s="40">
        <f t="shared" si="22"/>
        <v>64</v>
      </c>
      <c r="L42" s="39">
        <v>32</v>
      </c>
      <c r="M42" s="39">
        <v>32</v>
      </c>
      <c r="N42" s="39"/>
      <c r="O42" s="39"/>
      <c r="P42" s="39"/>
      <c r="Q42" s="39"/>
      <c r="R42" s="80"/>
      <c r="S42" s="80"/>
      <c r="T42" s="80">
        <v>64</v>
      </c>
      <c r="U42" s="80"/>
      <c r="V42" s="80"/>
      <c r="W42" s="80"/>
      <c r="X42" s="80"/>
      <c r="Y42" s="34">
        <f t="shared" si="3"/>
        <v>64</v>
      </c>
      <c r="Z42" s="34">
        <f t="shared" si="10"/>
        <v>0</v>
      </c>
    </row>
    <row r="43" spans="1:26" s="35" customFormat="1" ht="18.75" customHeight="1" thickBot="1" x14ac:dyDescent="0.3">
      <c r="A43" s="56" t="s">
        <v>69</v>
      </c>
      <c r="B43" s="169" t="s">
        <v>107</v>
      </c>
      <c r="C43" s="170"/>
      <c r="D43" s="80"/>
      <c r="E43" s="43" t="s">
        <v>100</v>
      </c>
      <c r="F43" s="43"/>
      <c r="G43" s="37">
        <f t="shared" si="19"/>
        <v>19</v>
      </c>
      <c r="H43" s="37">
        <f t="shared" si="20"/>
        <v>48</v>
      </c>
      <c r="I43" s="52">
        <f t="shared" si="21"/>
        <v>72</v>
      </c>
      <c r="J43" s="39">
        <v>24</v>
      </c>
      <c r="K43" s="40">
        <f t="shared" si="22"/>
        <v>48</v>
      </c>
      <c r="L43" s="39">
        <v>28</v>
      </c>
      <c r="M43" s="39">
        <v>20</v>
      </c>
      <c r="N43" s="39"/>
      <c r="O43" s="39"/>
      <c r="P43" s="39"/>
      <c r="Q43" s="39"/>
      <c r="R43" s="80"/>
      <c r="S43" s="80"/>
      <c r="T43" s="80">
        <v>48</v>
      </c>
      <c r="U43" s="80"/>
      <c r="V43" s="80"/>
      <c r="W43" s="80"/>
      <c r="X43" s="80"/>
      <c r="Y43" s="34">
        <f t="shared" si="3"/>
        <v>48</v>
      </c>
      <c r="Z43" s="34">
        <f t="shared" si="10"/>
        <v>0</v>
      </c>
    </row>
    <row r="44" spans="1:26" s="35" customFormat="1" ht="18.75" customHeight="1" thickBot="1" x14ac:dyDescent="0.3">
      <c r="A44" s="56" t="s">
        <v>95</v>
      </c>
      <c r="B44" s="169" t="s">
        <v>108</v>
      </c>
      <c r="C44" s="170"/>
      <c r="D44" s="80"/>
      <c r="E44" s="43" t="s">
        <v>100</v>
      </c>
      <c r="F44" s="43"/>
      <c r="G44" s="37">
        <f t="shared" si="19"/>
        <v>34</v>
      </c>
      <c r="H44" s="37">
        <f t="shared" si="20"/>
        <v>86</v>
      </c>
      <c r="I44" s="52">
        <f t="shared" si="21"/>
        <v>129</v>
      </c>
      <c r="J44" s="39">
        <v>43</v>
      </c>
      <c r="K44" s="40">
        <f t="shared" si="22"/>
        <v>86</v>
      </c>
      <c r="L44" s="39">
        <v>62</v>
      </c>
      <c r="M44" s="39">
        <v>24</v>
      </c>
      <c r="N44" s="39"/>
      <c r="O44" s="39"/>
      <c r="P44" s="39"/>
      <c r="Q44" s="39"/>
      <c r="R44" s="80"/>
      <c r="S44" s="80">
        <v>20</v>
      </c>
      <c r="T44" s="80">
        <v>66</v>
      </c>
      <c r="U44" s="80"/>
      <c r="V44" s="80"/>
      <c r="W44" s="80"/>
      <c r="X44" s="80"/>
      <c r="Y44" s="34">
        <f t="shared" ref="Y44:Y73" si="23">SUM(Q44:X44)</f>
        <v>86</v>
      </c>
      <c r="Z44" s="34">
        <f t="shared" si="10"/>
        <v>0</v>
      </c>
    </row>
    <row r="45" spans="1:26" s="35" customFormat="1" ht="18.75" customHeight="1" thickBot="1" x14ac:dyDescent="0.3">
      <c r="A45" s="56" t="s">
        <v>114</v>
      </c>
      <c r="B45" s="169" t="s">
        <v>109</v>
      </c>
      <c r="C45" s="170"/>
      <c r="D45" s="80"/>
      <c r="E45" s="43" t="s">
        <v>100</v>
      </c>
      <c r="F45" s="43"/>
      <c r="G45" s="37">
        <f t="shared" si="19"/>
        <v>36</v>
      </c>
      <c r="H45" s="37">
        <f t="shared" si="20"/>
        <v>90</v>
      </c>
      <c r="I45" s="52">
        <f t="shared" si="21"/>
        <v>135</v>
      </c>
      <c r="J45" s="39">
        <v>45</v>
      </c>
      <c r="K45" s="40">
        <f t="shared" si="22"/>
        <v>90</v>
      </c>
      <c r="L45" s="39">
        <v>60</v>
      </c>
      <c r="M45" s="39">
        <v>30</v>
      </c>
      <c r="N45" s="39"/>
      <c r="O45" s="39"/>
      <c r="P45" s="39"/>
      <c r="Q45" s="39"/>
      <c r="R45" s="80"/>
      <c r="S45" s="80"/>
      <c r="T45" s="80">
        <v>38</v>
      </c>
      <c r="U45" s="80"/>
      <c r="V45" s="80">
        <v>52</v>
      </c>
      <c r="W45" s="80"/>
      <c r="X45" s="80"/>
      <c r="Y45" s="34">
        <f t="shared" si="23"/>
        <v>90</v>
      </c>
      <c r="Z45" s="34">
        <f t="shared" si="10"/>
        <v>0</v>
      </c>
    </row>
    <row r="46" spans="1:26" s="35" customFormat="1" ht="18.75" customHeight="1" thickBot="1" x14ac:dyDescent="0.3">
      <c r="A46" s="56" t="s">
        <v>115</v>
      </c>
      <c r="B46" s="169" t="s">
        <v>110</v>
      </c>
      <c r="C46" s="170"/>
      <c r="D46" s="80"/>
      <c r="E46" s="43"/>
      <c r="F46" s="43" t="s">
        <v>119</v>
      </c>
      <c r="G46" s="37">
        <f t="shared" si="19"/>
        <v>32</v>
      </c>
      <c r="H46" s="37">
        <f t="shared" si="20"/>
        <v>80</v>
      </c>
      <c r="I46" s="52">
        <f t="shared" si="21"/>
        <v>120</v>
      </c>
      <c r="J46" s="39">
        <v>40</v>
      </c>
      <c r="K46" s="40">
        <f t="shared" si="22"/>
        <v>80</v>
      </c>
      <c r="L46" s="39">
        <v>44</v>
      </c>
      <c r="M46" s="39">
        <v>36</v>
      </c>
      <c r="N46" s="39"/>
      <c r="O46" s="39"/>
      <c r="P46" s="39"/>
      <c r="Q46" s="39"/>
      <c r="R46" s="80"/>
      <c r="S46" s="80"/>
      <c r="T46" s="80"/>
      <c r="U46" s="80"/>
      <c r="V46" s="80">
        <v>80</v>
      </c>
      <c r="W46" s="80"/>
      <c r="X46" s="80"/>
      <c r="Y46" s="34">
        <f t="shared" si="23"/>
        <v>80</v>
      </c>
      <c r="Z46" s="34">
        <f t="shared" si="10"/>
        <v>0</v>
      </c>
    </row>
    <row r="47" spans="1:26" s="35" customFormat="1" ht="18.75" customHeight="1" thickBot="1" x14ac:dyDescent="0.3">
      <c r="A47" s="56" t="s">
        <v>116</v>
      </c>
      <c r="B47" s="169" t="s">
        <v>111</v>
      </c>
      <c r="C47" s="170"/>
      <c r="D47" s="80"/>
      <c r="E47" s="43" t="s">
        <v>100</v>
      </c>
      <c r="F47" s="43"/>
      <c r="G47" s="37">
        <f t="shared" si="19"/>
        <v>20</v>
      </c>
      <c r="H47" s="37">
        <f t="shared" si="20"/>
        <v>50</v>
      </c>
      <c r="I47" s="52">
        <f t="shared" si="21"/>
        <v>75</v>
      </c>
      <c r="J47" s="39">
        <v>25</v>
      </c>
      <c r="K47" s="40">
        <f t="shared" si="22"/>
        <v>50</v>
      </c>
      <c r="L47" s="39">
        <v>30</v>
      </c>
      <c r="M47" s="39">
        <v>20</v>
      </c>
      <c r="N47" s="39"/>
      <c r="O47" s="39"/>
      <c r="P47" s="39"/>
      <c r="Q47" s="39"/>
      <c r="R47" s="80"/>
      <c r="S47" s="80"/>
      <c r="T47" s="80">
        <v>50</v>
      </c>
      <c r="U47" s="80"/>
      <c r="V47" s="80"/>
      <c r="W47" s="80"/>
      <c r="X47" s="80"/>
      <c r="Y47" s="34">
        <f t="shared" si="23"/>
        <v>50</v>
      </c>
      <c r="Z47" s="34">
        <f t="shared" si="10"/>
        <v>0</v>
      </c>
    </row>
    <row r="48" spans="1:26" s="35" customFormat="1" ht="18.75" customHeight="1" thickBot="1" x14ac:dyDescent="0.3">
      <c r="A48" s="56" t="s">
        <v>117</v>
      </c>
      <c r="B48" s="169" t="s">
        <v>112</v>
      </c>
      <c r="C48" s="170"/>
      <c r="D48" s="80"/>
      <c r="E48" s="43" t="s">
        <v>100</v>
      </c>
      <c r="F48" s="43"/>
      <c r="G48" s="37">
        <f t="shared" si="19"/>
        <v>53</v>
      </c>
      <c r="H48" s="37">
        <f t="shared" si="20"/>
        <v>132</v>
      </c>
      <c r="I48" s="52">
        <f t="shared" si="21"/>
        <v>198</v>
      </c>
      <c r="J48" s="39">
        <v>66</v>
      </c>
      <c r="K48" s="40">
        <f t="shared" si="22"/>
        <v>132</v>
      </c>
      <c r="L48" s="39">
        <v>66</v>
      </c>
      <c r="M48" s="39">
        <v>66</v>
      </c>
      <c r="N48" s="39"/>
      <c r="O48" s="39"/>
      <c r="P48" s="39">
        <v>20</v>
      </c>
      <c r="Q48" s="39"/>
      <c r="R48" s="80"/>
      <c r="S48" s="80">
        <v>132</v>
      </c>
      <c r="T48" s="80"/>
      <c r="U48" s="80"/>
      <c r="V48" s="80"/>
      <c r="W48" s="80"/>
      <c r="X48" s="80"/>
      <c r="Y48" s="34">
        <f t="shared" si="23"/>
        <v>132</v>
      </c>
      <c r="Z48" s="34">
        <f t="shared" si="10"/>
        <v>0</v>
      </c>
    </row>
    <row r="49" spans="1:26" s="35" customFormat="1" ht="18.75" customHeight="1" thickBot="1" x14ac:dyDescent="0.3">
      <c r="A49" s="56" t="s">
        <v>118</v>
      </c>
      <c r="B49" s="171" t="s">
        <v>113</v>
      </c>
      <c r="C49" s="172"/>
      <c r="D49" s="80"/>
      <c r="E49" s="43" t="s">
        <v>100</v>
      </c>
      <c r="F49" s="43"/>
      <c r="G49" s="37">
        <f t="shared" si="19"/>
        <v>27</v>
      </c>
      <c r="H49" s="37">
        <f t="shared" si="20"/>
        <v>68</v>
      </c>
      <c r="I49" s="52">
        <f t="shared" si="21"/>
        <v>102</v>
      </c>
      <c r="J49" s="39">
        <v>34</v>
      </c>
      <c r="K49" s="40">
        <f t="shared" si="22"/>
        <v>68</v>
      </c>
      <c r="L49" s="39">
        <v>48</v>
      </c>
      <c r="M49" s="39">
        <v>20</v>
      </c>
      <c r="N49" s="39"/>
      <c r="O49" s="39"/>
      <c r="P49" s="39"/>
      <c r="Q49" s="39"/>
      <c r="R49" s="80"/>
      <c r="S49" s="80"/>
      <c r="T49" s="80"/>
      <c r="U49" s="80"/>
      <c r="V49" s="80"/>
      <c r="W49" s="80"/>
      <c r="X49" s="80">
        <v>68</v>
      </c>
      <c r="Y49" s="34">
        <f t="shared" si="23"/>
        <v>68</v>
      </c>
      <c r="Z49" s="34">
        <f t="shared" si="10"/>
        <v>0</v>
      </c>
    </row>
    <row r="50" spans="1:26" s="35" customFormat="1" ht="18.75" customHeight="1" thickBot="1" x14ac:dyDescent="0.3">
      <c r="A50" s="54" t="s">
        <v>15</v>
      </c>
      <c r="B50" s="173" t="s">
        <v>16</v>
      </c>
      <c r="C50" s="174"/>
      <c r="D50" s="57"/>
      <c r="E50" s="57"/>
      <c r="F50" s="57"/>
      <c r="G50" s="55">
        <f t="shared" ref="G50:T50" si="24">G51+G56+G60+G64+G69</f>
        <v>304</v>
      </c>
      <c r="H50" s="55">
        <f t="shared" si="24"/>
        <v>764</v>
      </c>
      <c r="I50" s="55">
        <f t="shared" si="24"/>
        <v>1146</v>
      </c>
      <c r="J50" s="55">
        <f t="shared" si="24"/>
        <v>382</v>
      </c>
      <c r="K50" s="55">
        <f t="shared" si="24"/>
        <v>764</v>
      </c>
      <c r="L50" s="55">
        <f t="shared" si="24"/>
        <v>366</v>
      </c>
      <c r="M50" s="55">
        <f t="shared" si="24"/>
        <v>398</v>
      </c>
      <c r="N50" s="55">
        <f t="shared" si="24"/>
        <v>0</v>
      </c>
      <c r="O50" s="55">
        <f t="shared" si="24"/>
        <v>0</v>
      </c>
      <c r="P50" s="55">
        <f t="shared" si="24"/>
        <v>20</v>
      </c>
      <c r="Q50" s="55">
        <f t="shared" si="24"/>
        <v>0</v>
      </c>
      <c r="R50" s="55">
        <f t="shared" si="24"/>
        <v>0</v>
      </c>
      <c r="S50" s="55">
        <f t="shared" si="24"/>
        <v>68</v>
      </c>
      <c r="T50" s="55">
        <f t="shared" si="24"/>
        <v>258</v>
      </c>
      <c r="U50" s="55"/>
      <c r="V50" s="55">
        <f>V51+V56+V60+V64+V69</f>
        <v>302</v>
      </c>
      <c r="W50" s="55"/>
      <c r="X50" s="55">
        <f>X51+X56+X60+X64+X69</f>
        <v>136</v>
      </c>
      <c r="Y50" s="34">
        <f t="shared" si="23"/>
        <v>764</v>
      </c>
      <c r="Z50" s="34">
        <f t="shared" si="10"/>
        <v>0</v>
      </c>
    </row>
    <row r="51" spans="1:26" s="35" customFormat="1" ht="33.75" customHeight="1" thickBot="1" x14ac:dyDescent="0.3">
      <c r="A51" s="58" t="s">
        <v>17</v>
      </c>
      <c r="B51" s="153" t="s">
        <v>137</v>
      </c>
      <c r="C51" s="154"/>
      <c r="D51" s="60"/>
      <c r="E51" s="60"/>
      <c r="F51" s="60" t="s">
        <v>272</v>
      </c>
      <c r="G51" s="60">
        <f>SUM(G52:G54)</f>
        <v>63</v>
      </c>
      <c r="H51" s="60">
        <f t="shared" ref="H51:X51" si="25">SUM(H52:H54)</f>
        <v>160</v>
      </c>
      <c r="I51" s="60">
        <f t="shared" si="25"/>
        <v>240</v>
      </c>
      <c r="J51" s="60">
        <f t="shared" si="25"/>
        <v>80</v>
      </c>
      <c r="K51" s="60">
        <f t="shared" si="25"/>
        <v>160</v>
      </c>
      <c r="L51" s="60">
        <f t="shared" si="25"/>
        <v>82</v>
      </c>
      <c r="M51" s="60">
        <f t="shared" si="25"/>
        <v>78</v>
      </c>
      <c r="N51" s="60">
        <f t="shared" si="25"/>
        <v>0</v>
      </c>
      <c r="O51" s="60">
        <f t="shared" si="25"/>
        <v>0</v>
      </c>
      <c r="P51" s="60">
        <f t="shared" si="25"/>
        <v>0</v>
      </c>
      <c r="Q51" s="60">
        <f t="shared" si="25"/>
        <v>0</v>
      </c>
      <c r="R51" s="60">
        <f t="shared" si="25"/>
        <v>0</v>
      </c>
      <c r="S51" s="60">
        <f t="shared" si="25"/>
        <v>68</v>
      </c>
      <c r="T51" s="60">
        <f t="shared" si="25"/>
        <v>92</v>
      </c>
      <c r="U51" s="60"/>
      <c r="V51" s="60">
        <f t="shared" si="25"/>
        <v>0</v>
      </c>
      <c r="W51" s="60"/>
      <c r="X51" s="60">
        <f t="shared" si="25"/>
        <v>0</v>
      </c>
      <c r="Y51" s="34">
        <f t="shared" si="23"/>
        <v>160</v>
      </c>
      <c r="Z51" s="34">
        <f t="shared" si="10"/>
        <v>0</v>
      </c>
    </row>
    <row r="52" spans="1:26" s="35" customFormat="1" ht="33.75" customHeight="1" thickBot="1" x14ac:dyDescent="0.3">
      <c r="A52" s="82" t="s">
        <v>18</v>
      </c>
      <c r="B52" s="155" t="s">
        <v>120</v>
      </c>
      <c r="C52" s="156"/>
      <c r="D52" s="80"/>
      <c r="E52" s="43" t="s">
        <v>100</v>
      </c>
      <c r="F52" s="43"/>
      <c r="G52" s="37">
        <f t="shared" ref="G52:G55" si="26">ROUND(K52*0.4,0)</f>
        <v>27</v>
      </c>
      <c r="H52" s="37">
        <f t="shared" ref="H52:H55" si="27">K52</f>
        <v>68</v>
      </c>
      <c r="I52" s="52">
        <f t="shared" ref="I52:I55" si="28">J52+K52</f>
        <v>102</v>
      </c>
      <c r="J52" s="39">
        <v>34</v>
      </c>
      <c r="K52" s="40">
        <f>L52+M52</f>
        <v>68</v>
      </c>
      <c r="L52" s="39">
        <v>40</v>
      </c>
      <c r="M52" s="39">
        <v>28</v>
      </c>
      <c r="N52" s="39"/>
      <c r="O52" s="39"/>
      <c r="P52" s="39"/>
      <c r="Q52" s="39"/>
      <c r="R52" s="80"/>
      <c r="S52" s="80">
        <v>68</v>
      </c>
      <c r="T52" s="80"/>
      <c r="U52" s="80"/>
      <c r="V52" s="80"/>
      <c r="W52" s="80"/>
      <c r="X52" s="80"/>
      <c r="Y52" s="34">
        <f t="shared" si="23"/>
        <v>68</v>
      </c>
      <c r="Z52" s="34">
        <f t="shared" si="10"/>
        <v>0</v>
      </c>
    </row>
    <row r="53" spans="1:26" s="35" customFormat="1" ht="21" customHeight="1" thickBot="1" x14ac:dyDescent="0.3">
      <c r="A53" s="82" t="s">
        <v>19</v>
      </c>
      <c r="B53" s="155" t="s">
        <v>121</v>
      </c>
      <c r="C53" s="156"/>
      <c r="D53" s="80"/>
      <c r="E53" s="43" t="s">
        <v>100</v>
      </c>
      <c r="F53" s="43"/>
      <c r="G53" s="37">
        <f t="shared" si="26"/>
        <v>22</v>
      </c>
      <c r="H53" s="37">
        <f t="shared" si="27"/>
        <v>56</v>
      </c>
      <c r="I53" s="52">
        <f t="shared" si="28"/>
        <v>84</v>
      </c>
      <c r="J53" s="39">
        <v>28</v>
      </c>
      <c r="K53" s="40">
        <f>L53+M53</f>
        <v>56</v>
      </c>
      <c r="L53" s="39">
        <v>16</v>
      </c>
      <c r="M53" s="39">
        <v>40</v>
      </c>
      <c r="N53" s="39"/>
      <c r="O53" s="39"/>
      <c r="P53" s="39"/>
      <c r="Q53" s="39"/>
      <c r="R53" s="80"/>
      <c r="S53" s="80"/>
      <c r="T53" s="80">
        <v>56</v>
      </c>
      <c r="U53" s="80"/>
      <c r="V53" s="80"/>
      <c r="W53" s="80"/>
      <c r="X53" s="80"/>
      <c r="Y53" s="34">
        <f t="shared" si="23"/>
        <v>56</v>
      </c>
      <c r="Z53" s="34">
        <f t="shared" si="10"/>
        <v>0</v>
      </c>
    </row>
    <row r="54" spans="1:26" s="35" customFormat="1" ht="21" customHeight="1" thickBot="1" x14ac:dyDescent="0.3">
      <c r="A54" s="82" t="s">
        <v>30</v>
      </c>
      <c r="B54" s="155" t="s">
        <v>122</v>
      </c>
      <c r="C54" s="156"/>
      <c r="D54" s="80"/>
      <c r="E54" s="43" t="s">
        <v>100</v>
      </c>
      <c r="F54" s="43"/>
      <c r="G54" s="37">
        <f t="shared" si="26"/>
        <v>14</v>
      </c>
      <c r="H54" s="37">
        <f t="shared" si="27"/>
        <v>36</v>
      </c>
      <c r="I54" s="52">
        <f t="shared" si="28"/>
        <v>54</v>
      </c>
      <c r="J54" s="39">
        <v>18</v>
      </c>
      <c r="K54" s="40">
        <f>L54+M54</f>
        <v>36</v>
      </c>
      <c r="L54" s="39">
        <v>26</v>
      </c>
      <c r="M54" s="39">
        <v>10</v>
      </c>
      <c r="N54" s="39"/>
      <c r="O54" s="39"/>
      <c r="P54" s="39"/>
      <c r="Q54" s="39"/>
      <c r="R54" s="80"/>
      <c r="S54" s="80"/>
      <c r="T54" s="80">
        <v>36</v>
      </c>
      <c r="U54" s="80"/>
      <c r="V54" s="80"/>
      <c r="W54" s="80"/>
      <c r="X54" s="80"/>
      <c r="Y54" s="34">
        <f t="shared" si="23"/>
        <v>36</v>
      </c>
      <c r="Z54" s="34">
        <f t="shared" si="10"/>
        <v>0</v>
      </c>
    </row>
    <row r="55" spans="1:26" s="35" customFormat="1" ht="21" customHeight="1" thickBot="1" x14ac:dyDescent="0.3">
      <c r="A55" s="61" t="s">
        <v>20</v>
      </c>
      <c r="B55" s="167" t="s">
        <v>161</v>
      </c>
      <c r="C55" s="168"/>
      <c r="D55" s="62"/>
      <c r="E55" s="63" t="s">
        <v>100</v>
      </c>
      <c r="F55" s="62"/>
      <c r="G55" s="64">
        <f t="shared" si="26"/>
        <v>14</v>
      </c>
      <c r="H55" s="64">
        <f t="shared" si="27"/>
        <v>36</v>
      </c>
      <c r="I55" s="65">
        <f t="shared" si="28"/>
        <v>36</v>
      </c>
      <c r="J55" s="62"/>
      <c r="K55" s="62">
        <v>36</v>
      </c>
      <c r="L55" s="62"/>
      <c r="M55" s="62"/>
      <c r="N55" s="62"/>
      <c r="O55" s="62"/>
      <c r="P55" s="62"/>
      <c r="Q55" s="62"/>
      <c r="R55" s="62"/>
      <c r="S55" s="62"/>
      <c r="T55" s="62"/>
      <c r="U55" s="62">
        <v>36</v>
      </c>
      <c r="V55" s="62"/>
      <c r="W55" s="62"/>
      <c r="X55" s="62"/>
      <c r="Y55" s="34">
        <f t="shared" si="23"/>
        <v>36</v>
      </c>
      <c r="Z55" s="34">
        <f t="shared" ref="Z55:Z73" si="29">Y55-K55</f>
        <v>0</v>
      </c>
    </row>
    <row r="56" spans="1:26" s="35" customFormat="1" ht="21" customHeight="1" thickBot="1" x14ac:dyDescent="0.3">
      <c r="A56" s="58" t="s">
        <v>21</v>
      </c>
      <c r="B56" s="153" t="s">
        <v>123</v>
      </c>
      <c r="C56" s="154"/>
      <c r="D56" s="60"/>
      <c r="E56" s="60"/>
      <c r="F56" s="60" t="s">
        <v>272</v>
      </c>
      <c r="G56" s="60">
        <f t="shared" ref="G56:T56" si="30">SUM(G57:G58)</f>
        <v>77</v>
      </c>
      <c r="H56" s="60">
        <f t="shared" si="30"/>
        <v>192</v>
      </c>
      <c r="I56" s="60">
        <f t="shared" si="30"/>
        <v>288</v>
      </c>
      <c r="J56" s="60">
        <f t="shared" si="30"/>
        <v>96</v>
      </c>
      <c r="K56" s="60">
        <f t="shared" si="30"/>
        <v>192</v>
      </c>
      <c r="L56" s="60">
        <f t="shared" si="30"/>
        <v>102</v>
      </c>
      <c r="M56" s="60">
        <f t="shared" si="30"/>
        <v>90</v>
      </c>
      <c r="N56" s="60">
        <f t="shared" si="30"/>
        <v>0</v>
      </c>
      <c r="O56" s="60">
        <f t="shared" si="30"/>
        <v>0</v>
      </c>
      <c r="P56" s="60">
        <f t="shared" si="30"/>
        <v>20</v>
      </c>
      <c r="Q56" s="60">
        <f t="shared" si="30"/>
        <v>0</v>
      </c>
      <c r="R56" s="60">
        <f t="shared" si="30"/>
        <v>0</v>
      </c>
      <c r="S56" s="60">
        <f t="shared" si="30"/>
        <v>0</v>
      </c>
      <c r="T56" s="60">
        <f t="shared" si="30"/>
        <v>84</v>
      </c>
      <c r="U56" s="60"/>
      <c r="V56" s="60">
        <f>SUM(V57:V58)</f>
        <v>108</v>
      </c>
      <c r="W56" s="60"/>
      <c r="X56" s="60">
        <f>SUM(X57:X58)</f>
        <v>0</v>
      </c>
      <c r="Y56" s="34">
        <f t="shared" si="23"/>
        <v>192</v>
      </c>
      <c r="Z56" s="34">
        <f t="shared" si="29"/>
        <v>0</v>
      </c>
    </row>
    <row r="57" spans="1:26" s="35" customFormat="1" ht="21" customHeight="1" thickBot="1" x14ac:dyDescent="0.3">
      <c r="A57" s="82" t="s">
        <v>22</v>
      </c>
      <c r="B57" s="163" t="s">
        <v>124</v>
      </c>
      <c r="C57" s="164"/>
      <c r="D57" s="43"/>
      <c r="E57" s="43" t="s">
        <v>100</v>
      </c>
      <c r="F57" s="43"/>
      <c r="G57" s="37">
        <f t="shared" ref="G57:G59" si="31">ROUND(K57*0.4,0)</f>
        <v>34</v>
      </c>
      <c r="H57" s="37">
        <f t="shared" ref="H57:H59" si="32">K57</f>
        <v>84</v>
      </c>
      <c r="I57" s="52">
        <f t="shared" ref="I57:I59" si="33">J57+K57</f>
        <v>126</v>
      </c>
      <c r="J57" s="39">
        <v>42</v>
      </c>
      <c r="K57" s="40">
        <f t="shared" ref="K57:K58" si="34">L57+M57</f>
        <v>84</v>
      </c>
      <c r="L57" s="39">
        <v>28</v>
      </c>
      <c r="M57" s="41">
        <v>56</v>
      </c>
      <c r="N57" s="39"/>
      <c r="O57" s="39"/>
      <c r="P57" s="39"/>
      <c r="Q57" s="39"/>
      <c r="R57" s="39"/>
      <c r="S57" s="39"/>
      <c r="T57" s="80">
        <v>84</v>
      </c>
      <c r="U57" s="80"/>
      <c r="V57" s="80"/>
      <c r="W57" s="80"/>
      <c r="X57" s="80"/>
      <c r="Y57" s="34">
        <f t="shared" si="23"/>
        <v>84</v>
      </c>
      <c r="Z57" s="34">
        <f t="shared" si="29"/>
        <v>0</v>
      </c>
    </row>
    <row r="58" spans="1:26" s="35" customFormat="1" ht="21" customHeight="1" thickBot="1" x14ac:dyDescent="0.3">
      <c r="A58" s="82" t="s">
        <v>94</v>
      </c>
      <c r="B58" s="163" t="s">
        <v>125</v>
      </c>
      <c r="C58" s="164"/>
      <c r="D58" s="43"/>
      <c r="E58" s="43"/>
      <c r="F58" s="43" t="s">
        <v>119</v>
      </c>
      <c r="G58" s="37">
        <f t="shared" si="31"/>
        <v>43</v>
      </c>
      <c r="H58" s="37">
        <f t="shared" si="32"/>
        <v>108</v>
      </c>
      <c r="I58" s="52">
        <f t="shared" si="33"/>
        <v>162</v>
      </c>
      <c r="J58" s="39">
        <v>54</v>
      </c>
      <c r="K58" s="40">
        <f t="shared" si="34"/>
        <v>108</v>
      </c>
      <c r="L58" s="39">
        <v>74</v>
      </c>
      <c r="M58" s="39">
        <v>34</v>
      </c>
      <c r="N58" s="39"/>
      <c r="O58" s="39"/>
      <c r="P58" s="39">
        <v>20</v>
      </c>
      <c r="Q58" s="39"/>
      <c r="R58" s="39"/>
      <c r="S58" s="39"/>
      <c r="T58" s="80"/>
      <c r="U58" s="80"/>
      <c r="V58" s="80">
        <v>108</v>
      </c>
      <c r="W58" s="80"/>
      <c r="X58" s="80"/>
      <c r="Y58" s="34">
        <f t="shared" si="23"/>
        <v>108</v>
      </c>
      <c r="Z58" s="34">
        <f t="shared" si="29"/>
        <v>0</v>
      </c>
    </row>
    <row r="59" spans="1:26" s="35" customFormat="1" ht="21" customHeight="1" thickBot="1" x14ac:dyDescent="0.3">
      <c r="A59" s="66" t="s">
        <v>23</v>
      </c>
      <c r="B59" s="157" t="s">
        <v>160</v>
      </c>
      <c r="C59" s="158"/>
      <c r="D59" s="67"/>
      <c r="E59" s="68" t="s">
        <v>100</v>
      </c>
      <c r="F59" s="67"/>
      <c r="G59" s="69">
        <f t="shared" si="31"/>
        <v>29</v>
      </c>
      <c r="H59" s="69">
        <f t="shared" si="32"/>
        <v>72</v>
      </c>
      <c r="I59" s="70">
        <f t="shared" si="33"/>
        <v>72</v>
      </c>
      <c r="J59" s="67"/>
      <c r="K59" s="67">
        <v>72</v>
      </c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93">
        <v>72</v>
      </c>
      <c r="X59" s="67"/>
      <c r="Y59" s="34">
        <f t="shared" si="23"/>
        <v>72</v>
      </c>
      <c r="Z59" s="34">
        <f t="shared" si="29"/>
        <v>0</v>
      </c>
    </row>
    <row r="60" spans="1:26" s="35" customFormat="1" ht="33.75" customHeight="1" thickBot="1" x14ac:dyDescent="0.3">
      <c r="A60" s="71" t="s">
        <v>31</v>
      </c>
      <c r="B60" s="153" t="s">
        <v>127</v>
      </c>
      <c r="C60" s="154"/>
      <c r="D60" s="60"/>
      <c r="E60" s="60"/>
      <c r="F60" s="60" t="s">
        <v>272</v>
      </c>
      <c r="G60" s="60">
        <f t="shared" ref="G60:T60" si="35">SUM(G61:G62)</f>
        <v>48</v>
      </c>
      <c r="H60" s="60">
        <f t="shared" si="35"/>
        <v>122</v>
      </c>
      <c r="I60" s="60">
        <f t="shared" si="35"/>
        <v>183</v>
      </c>
      <c r="J60" s="60">
        <f t="shared" si="35"/>
        <v>61</v>
      </c>
      <c r="K60" s="60">
        <f t="shared" si="35"/>
        <v>122</v>
      </c>
      <c r="L60" s="60">
        <f t="shared" si="35"/>
        <v>56</v>
      </c>
      <c r="M60" s="60">
        <f t="shared" si="35"/>
        <v>66</v>
      </c>
      <c r="N60" s="60">
        <f t="shared" si="35"/>
        <v>0</v>
      </c>
      <c r="O60" s="60">
        <f t="shared" si="35"/>
        <v>0</v>
      </c>
      <c r="P60" s="60">
        <f t="shared" si="35"/>
        <v>0</v>
      </c>
      <c r="Q60" s="60">
        <f t="shared" si="35"/>
        <v>0</v>
      </c>
      <c r="R60" s="60">
        <f t="shared" si="35"/>
        <v>0</v>
      </c>
      <c r="S60" s="60">
        <f t="shared" si="35"/>
        <v>0</v>
      </c>
      <c r="T60" s="60">
        <f t="shared" si="35"/>
        <v>0</v>
      </c>
      <c r="U60" s="60"/>
      <c r="V60" s="60">
        <f>SUM(V61:V62)</f>
        <v>82</v>
      </c>
      <c r="W60" s="60"/>
      <c r="X60" s="60">
        <f>SUM(X61:X62)</f>
        <v>40</v>
      </c>
      <c r="Y60" s="34">
        <f t="shared" si="23"/>
        <v>122</v>
      </c>
      <c r="Z60" s="34">
        <f t="shared" si="29"/>
        <v>0</v>
      </c>
    </row>
    <row r="61" spans="1:26" s="35" customFormat="1" ht="33.75" customHeight="1" thickBot="1" x14ac:dyDescent="0.3">
      <c r="A61" s="82" t="s">
        <v>32</v>
      </c>
      <c r="B61" s="165" t="s">
        <v>128</v>
      </c>
      <c r="C61" s="166"/>
      <c r="D61" s="80"/>
      <c r="E61" s="80" t="s">
        <v>100</v>
      </c>
      <c r="F61" s="43"/>
      <c r="G61" s="37">
        <f t="shared" ref="G61:G63" si="36">ROUND(K61*0.4,0)</f>
        <v>18</v>
      </c>
      <c r="H61" s="37">
        <f t="shared" ref="H61:H63" si="37">K61</f>
        <v>46</v>
      </c>
      <c r="I61" s="52">
        <f t="shared" ref="I61:I63" si="38">J61+K61</f>
        <v>69</v>
      </c>
      <c r="J61" s="39">
        <v>23</v>
      </c>
      <c r="K61" s="40">
        <f>L61+M61</f>
        <v>46</v>
      </c>
      <c r="L61" s="39">
        <v>26</v>
      </c>
      <c r="M61" s="39">
        <v>20</v>
      </c>
      <c r="N61" s="39"/>
      <c r="O61" s="39"/>
      <c r="P61" s="39"/>
      <c r="Q61" s="39"/>
      <c r="R61" s="80"/>
      <c r="S61" s="80"/>
      <c r="T61" s="80"/>
      <c r="U61" s="80"/>
      <c r="V61" s="80">
        <v>46</v>
      </c>
      <c r="W61" s="80"/>
      <c r="X61" s="80"/>
      <c r="Y61" s="34">
        <f t="shared" si="23"/>
        <v>46</v>
      </c>
      <c r="Z61" s="34">
        <f t="shared" si="29"/>
        <v>0</v>
      </c>
    </row>
    <row r="62" spans="1:26" s="35" customFormat="1" ht="33.75" customHeight="1" thickBot="1" x14ac:dyDescent="0.3">
      <c r="A62" s="82" t="s">
        <v>126</v>
      </c>
      <c r="B62" s="165" t="s">
        <v>129</v>
      </c>
      <c r="C62" s="166"/>
      <c r="D62" s="80"/>
      <c r="E62" s="43"/>
      <c r="F62" s="43" t="s">
        <v>119</v>
      </c>
      <c r="G62" s="37">
        <f t="shared" si="36"/>
        <v>30</v>
      </c>
      <c r="H62" s="37">
        <f t="shared" si="37"/>
        <v>76</v>
      </c>
      <c r="I62" s="52">
        <f t="shared" si="38"/>
        <v>114</v>
      </c>
      <c r="J62" s="39">
        <v>38</v>
      </c>
      <c r="K62" s="40">
        <f>L62+M62</f>
        <v>76</v>
      </c>
      <c r="L62" s="39">
        <v>30</v>
      </c>
      <c r="M62" s="39">
        <v>46</v>
      </c>
      <c r="N62" s="39"/>
      <c r="O62" s="39"/>
      <c r="P62" s="39"/>
      <c r="Q62" s="39"/>
      <c r="R62" s="80"/>
      <c r="S62" s="80"/>
      <c r="T62" s="80"/>
      <c r="U62" s="80"/>
      <c r="V62" s="80">
        <v>36</v>
      </c>
      <c r="W62" s="80"/>
      <c r="X62" s="80">
        <v>40</v>
      </c>
      <c r="Y62" s="34">
        <f t="shared" si="23"/>
        <v>76</v>
      </c>
      <c r="Z62" s="34">
        <f t="shared" si="29"/>
        <v>0</v>
      </c>
    </row>
    <row r="63" spans="1:26" s="35" customFormat="1" ht="21" customHeight="1" thickBot="1" x14ac:dyDescent="0.3">
      <c r="A63" s="66" t="s">
        <v>162</v>
      </c>
      <c r="B63" s="157" t="s">
        <v>160</v>
      </c>
      <c r="C63" s="158"/>
      <c r="D63" s="67"/>
      <c r="E63" s="67" t="s">
        <v>100</v>
      </c>
      <c r="F63" s="67"/>
      <c r="G63" s="69">
        <f t="shared" si="36"/>
        <v>43</v>
      </c>
      <c r="H63" s="69">
        <f t="shared" si="37"/>
        <v>108</v>
      </c>
      <c r="I63" s="70">
        <f t="shared" si="38"/>
        <v>108</v>
      </c>
      <c r="J63" s="67"/>
      <c r="K63" s="67">
        <v>108</v>
      </c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>
        <v>108</v>
      </c>
      <c r="Y63" s="34">
        <f t="shared" si="23"/>
        <v>108</v>
      </c>
      <c r="Z63" s="34">
        <f t="shared" si="29"/>
        <v>0</v>
      </c>
    </row>
    <row r="64" spans="1:26" s="35" customFormat="1" ht="33.75" customHeight="1" thickBot="1" x14ac:dyDescent="0.3">
      <c r="A64" s="59" t="s">
        <v>33</v>
      </c>
      <c r="B64" s="153" t="s">
        <v>130</v>
      </c>
      <c r="C64" s="154"/>
      <c r="D64" s="60"/>
      <c r="E64" s="60"/>
      <c r="F64" s="60" t="s">
        <v>272</v>
      </c>
      <c r="G64" s="60">
        <f t="shared" ref="G64:T64" si="39">SUM(G65:G67)</f>
        <v>83</v>
      </c>
      <c r="H64" s="60">
        <f t="shared" si="39"/>
        <v>208</v>
      </c>
      <c r="I64" s="60">
        <f t="shared" si="39"/>
        <v>312</v>
      </c>
      <c r="J64" s="60">
        <f t="shared" si="39"/>
        <v>104</v>
      </c>
      <c r="K64" s="60">
        <f t="shared" si="39"/>
        <v>208</v>
      </c>
      <c r="L64" s="60">
        <f t="shared" si="39"/>
        <v>84</v>
      </c>
      <c r="M64" s="60">
        <f t="shared" si="39"/>
        <v>124</v>
      </c>
      <c r="N64" s="60">
        <f t="shared" si="39"/>
        <v>0</v>
      </c>
      <c r="O64" s="60">
        <f t="shared" si="39"/>
        <v>0</v>
      </c>
      <c r="P64" s="60">
        <f t="shared" si="39"/>
        <v>0</v>
      </c>
      <c r="Q64" s="60">
        <f t="shared" si="39"/>
        <v>0</v>
      </c>
      <c r="R64" s="60">
        <f t="shared" si="39"/>
        <v>0</v>
      </c>
      <c r="S64" s="60">
        <f t="shared" si="39"/>
        <v>0</v>
      </c>
      <c r="T64" s="60">
        <f t="shared" si="39"/>
        <v>0</v>
      </c>
      <c r="U64" s="60"/>
      <c r="V64" s="60">
        <f>SUM(V65:V67)</f>
        <v>112</v>
      </c>
      <c r="W64" s="60"/>
      <c r="X64" s="60">
        <f>SUM(X65:X67)</f>
        <v>96</v>
      </c>
      <c r="Y64" s="34">
        <f t="shared" si="23"/>
        <v>208</v>
      </c>
      <c r="Z64" s="34">
        <f t="shared" si="29"/>
        <v>0</v>
      </c>
    </row>
    <row r="65" spans="1:26" s="35" customFormat="1" ht="33.75" customHeight="1" thickBot="1" x14ac:dyDescent="0.3">
      <c r="A65" s="82" t="s">
        <v>34</v>
      </c>
      <c r="B65" s="163" t="s">
        <v>131</v>
      </c>
      <c r="C65" s="164"/>
      <c r="D65" s="80"/>
      <c r="E65" s="43" t="s">
        <v>100</v>
      </c>
      <c r="F65" s="43"/>
      <c r="G65" s="37">
        <f t="shared" ref="G65:G66" si="40">ROUND(K65*0.4,0)</f>
        <v>30</v>
      </c>
      <c r="H65" s="37">
        <f t="shared" ref="H65:H66" si="41">K65</f>
        <v>76</v>
      </c>
      <c r="I65" s="52">
        <f t="shared" ref="I65:I66" si="42">J65+K65</f>
        <v>114</v>
      </c>
      <c r="J65" s="39">
        <v>38</v>
      </c>
      <c r="K65" s="40">
        <f>L65+M65</f>
        <v>76</v>
      </c>
      <c r="L65" s="39">
        <v>24</v>
      </c>
      <c r="M65" s="39">
        <v>52</v>
      </c>
      <c r="N65" s="39"/>
      <c r="O65" s="39"/>
      <c r="P65" s="39"/>
      <c r="Q65" s="39"/>
      <c r="R65" s="80"/>
      <c r="S65" s="80"/>
      <c r="T65" s="80"/>
      <c r="U65" s="80"/>
      <c r="V65" s="80">
        <v>76</v>
      </c>
      <c r="W65" s="80"/>
      <c r="X65" s="80"/>
      <c r="Y65" s="34">
        <f t="shared" si="23"/>
        <v>76</v>
      </c>
      <c r="Z65" s="34">
        <f t="shared" si="29"/>
        <v>0</v>
      </c>
    </row>
    <row r="66" spans="1:26" s="35" customFormat="1" ht="33.75" customHeight="1" thickBot="1" x14ac:dyDescent="0.3">
      <c r="A66" s="82" t="s">
        <v>134</v>
      </c>
      <c r="B66" s="163" t="s">
        <v>132</v>
      </c>
      <c r="C66" s="164"/>
      <c r="D66" s="80"/>
      <c r="E66" s="43" t="s">
        <v>100</v>
      </c>
      <c r="F66" s="43"/>
      <c r="G66" s="37">
        <f t="shared" si="40"/>
        <v>27</v>
      </c>
      <c r="H66" s="37">
        <f t="shared" si="41"/>
        <v>68</v>
      </c>
      <c r="I66" s="52">
        <f t="shared" si="42"/>
        <v>102</v>
      </c>
      <c r="J66" s="39">
        <v>34</v>
      </c>
      <c r="K66" s="40">
        <f>L66+M66</f>
        <v>68</v>
      </c>
      <c r="L66" s="39">
        <v>36</v>
      </c>
      <c r="M66" s="39">
        <v>32</v>
      </c>
      <c r="N66" s="39"/>
      <c r="O66" s="39"/>
      <c r="P66" s="39"/>
      <c r="Q66" s="39"/>
      <c r="R66" s="80"/>
      <c r="S66" s="80"/>
      <c r="T66" s="80"/>
      <c r="U66" s="80"/>
      <c r="V66" s="80">
        <v>36</v>
      </c>
      <c r="W66" s="80"/>
      <c r="X66" s="80">
        <v>32</v>
      </c>
      <c r="Y66" s="34">
        <f t="shared" si="23"/>
        <v>68</v>
      </c>
      <c r="Z66" s="34">
        <f t="shared" si="29"/>
        <v>0</v>
      </c>
    </row>
    <row r="67" spans="1:26" s="35" customFormat="1" ht="21" customHeight="1" thickBot="1" x14ac:dyDescent="0.3">
      <c r="A67" s="82" t="s">
        <v>135</v>
      </c>
      <c r="B67" s="163" t="s">
        <v>133</v>
      </c>
      <c r="C67" s="164"/>
      <c r="D67" s="80"/>
      <c r="E67" s="43" t="s">
        <v>100</v>
      </c>
      <c r="F67" s="43"/>
      <c r="G67" s="37">
        <f t="shared" ref="G67:G68" si="43">ROUND(K67*0.4,0)</f>
        <v>26</v>
      </c>
      <c r="H67" s="37">
        <f t="shared" ref="H67:H68" si="44">K67</f>
        <v>64</v>
      </c>
      <c r="I67" s="52">
        <f t="shared" ref="I67:I68" si="45">J67+K67</f>
        <v>96</v>
      </c>
      <c r="J67" s="39">
        <v>32</v>
      </c>
      <c r="K67" s="40">
        <f>L67+M67</f>
        <v>64</v>
      </c>
      <c r="L67" s="39">
        <v>24</v>
      </c>
      <c r="M67" s="39">
        <v>40</v>
      </c>
      <c r="N67" s="39"/>
      <c r="O67" s="39"/>
      <c r="P67" s="39"/>
      <c r="Q67" s="39"/>
      <c r="R67" s="80"/>
      <c r="S67" s="80"/>
      <c r="T67" s="80"/>
      <c r="U67" s="80"/>
      <c r="V67" s="80"/>
      <c r="W67" s="80"/>
      <c r="X67" s="80">
        <v>64</v>
      </c>
      <c r="Y67" s="34">
        <f t="shared" si="23"/>
        <v>64</v>
      </c>
      <c r="Z67" s="34">
        <f t="shared" si="29"/>
        <v>0</v>
      </c>
    </row>
    <row r="68" spans="1:26" s="35" customFormat="1" ht="21" customHeight="1" thickBot="1" x14ac:dyDescent="0.3">
      <c r="A68" s="66" t="s">
        <v>70</v>
      </c>
      <c r="B68" s="66" t="s">
        <v>160</v>
      </c>
      <c r="C68" s="66"/>
      <c r="D68" s="67"/>
      <c r="E68" s="67" t="s">
        <v>100</v>
      </c>
      <c r="F68" s="67"/>
      <c r="G68" s="69">
        <f t="shared" si="43"/>
        <v>43</v>
      </c>
      <c r="H68" s="69">
        <f t="shared" si="44"/>
        <v>108</v>
      </c>
      <c r="I68" s="70">
        <f t="shared" si="45"/>
        <v>108</v>
      </c>
      <c r="J68" s="67"/>
      <c r="K68" s="67">
        <v>108</v>
      </c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>
        <v>108</v>
      </c>
      <c r="Y68" s="34">
        <f t="shared" si="23"/>
        <v>108</v>
      </c>
      <c r="Z68" s="34">
        <f t="shared" si="29"/>
        <v>0</v>
      </c>
    </row>
    <row r="69" spans="1:26" s="35" customFormat="1" ht="21" customHeight="1" thickBot="1" x14ac:dyDescent="0.3">
      <c r="A69" s="59" t="s">
        <v>35</v>
      </c>
      <c r="B69" s="153" t="s">
        <v>136</v>
      </c>
      <c r="C69" s="154"/>
      <c r="D69" s="60"/>
      <c r="E69" s="72"/>
      <c r="F69" s="72" t="s">
        <v>272</v>
      </c>
      <c r="G69" s="60">
        <f>G70</f>
        <v>33</v>
      </c>
      <c r="H69" s="60">
        <f t="shared" ref="H69:X69" si="46">H70</f>
        <v>82</v>
      </c>
      <c r="I69" s="60">
        <f t="shared" si="46"/>
        <v>123</v>
      </c>
      <c r="J69" s="60">
        <f t="shared" si="46"/>
        <v>41</v>
      </c>
      <c r="K69" s="60">
        <f t="shared" si="46"/>
        <v>82</v>
      </c>
      <c r="L69" s="60">
        <f t="shared" si="46"/>
        <v>42</v>
      </c>
      <c r="M69" s="60">
        <f t="shared" si="46"/>
        <v>40</v>
      </c>
      <c r="N69" s="60">
        <f t="shared" si="46"/>
        <v>0</v>
      </c>
      <c r="O69" s="60">
        <f t="shared" si="46"/>
        <v>0</v>
      </c>
      <c r="P69" s="60">
        <f t="shared" si="46"/>
        <v>0</v>
      </c>
      <c r="Q69" s="60">
        <f t="shared" si="46"/>
        <v>0</v>
      </c>
      <c r="R69" s="60">
        <f t="shared" si="46"/>
        <v>0</v>
      </c>
      <c r="S69" s="60">
        <f t="shared" si="46"/>
        <v>0</v>
      </c>
      <c r="T69" s="60">
        <f t="shared" si="46"/>
        <v>82</v>
      </c>
      <c r="U69" s="60">
        <f t="shared" si="46"/>
        <v>0</v>
      </c>
      <c r="V69" s="60">
        <f t="shared" si="46"/>
        <v>0</v>
      </c>
      <c r="W69" s="60">
        <f t="shared" si="46"/>
        <v>0</v>
      </c>
      <c r="X69" s="60">
        <f t="shared" si="46"/>
        <v>0</v>
      </c>
      <c r="Y69" s="34">
        <f t="shared" si="23"/>
        <v>82</v>
      </c>
      <c r="Z69" s="34">
        <f t="shared" si="29"/>
        <v>0</v>
      </c>
    </row>
    <row r="70" spans="1:26" s="35" customFormat="1" ht="21" customHeight="1" thickBot="1" x14ac:dyDescent="0.3">
      <c r="A70" s="82" t="s">
        <v>36</v>
      </c>
      <c r="B70" s="155" t="s">
        <v>136</v>
      </c>
      <c r="C70" s="156"/>
      <c r="D70" s="80"/>
      <c r="E70" s="43"/>
      <c r="F70" s="43" t="s">
        <v>119</v>
      </c>
      <c r="G70" s="37">
        <f t="shared" ref="G70:G71" si="47">ROUND(K70*0.4,0)</f>
        <v>33</v>
      </c>
      <c r="H70" s="37">
        <f t="shared" ref="H70:H71" si="48">K70</f>
        <v>82</v>
      </c>
      <c r="I70" s="52">
        <f t="shared" ref="I70:I72" si="49">J70+K70</f>
        <v>123</v>
      </c>
      <c r="J70" s="80">
        <v>41</v>
      </c>
      <c r="K70" s="40">
        <f>L70+M70</f>
        <v>82</v>
      </c>
      <c r="L70" s="80">
        <v>42</v>
      </c>
      <c r="M70" s="80">
        <v>40</v>
      </c>
      <c r="N70" s="80"/>
      <c r="O70" s="80"/>
      <c r="P70" s="80"/>
      <c r="Q70" s="80"/>
      <c r="R70" s="80"/>
      <c r="S70" s="80"/>
      <c r="T70" s="80">
        <v>82</v>
      </c>
      <c r="U70" s="80"/>
      <c r="V70" s="80"/>
      <c r="W70" s="80"/>
      <c r="X70" s="80"/>
      <c r="Y70" s="34">
        <f t="shared" si="23"/>
        <v>82</v>
      </c>
      <c r="Z70" s="34">
        <f t="shared" si="29"/>
        <v>0</v>
      </c>
    </row>
    <row r="71" spans="1:26" s="35" customFormat="1" ht="21" customHeight="1" thickBot="1" x14ac:dyDescent="0.3">
      <c r="A71" s="66" t="s">
        <v>71</v>
      </c>
      <c r="B71" s="157" t="s">
        <v>160</v>
      </c>
      <c r="C71" s="158"/>
      <c r="D71" s="67"/>
      <c r="E71" s="68" t="s">
        <v>100</v>
      </c>
      <c r="F71" s="68"/>
      <c r="G71" s="69">
        <f t="shared" si="47"/>
        <v>14</v>
      </c>
      <c r="H71" s="69">
        <f t="shared" si="48"/>
        <v>36</v>
      </c>
      <c r="I71" s="70">
        <f>J71+K71</f>
        <v>36</v>
      </c>
      <c r="J71" s="67"/>
      <c r="K71" s="67">
        <v>36</v>
      </c>
      <c r="L71" s="67"/>
      <c r="M71" s="67"/>
      <c r="N71" s="67"/>
      <c r="O71" s="67"/>
      <c r="P71" s="67"/>
      <c r="Q71" s="67"/>
      <c r="R71" s="67"/>
      <c r="S71" s="67"/>
      <c r="T71" s="67"/>
      <c r="U71" s="67">
        <v>36</v>
      </c>
      <c r="V71" s="67"/>
      <c r="W71" s="67"/>
      <c r="X71" s="67"/>
      <c r="Y71" s="34">
        <f t="shared" si="23"/>
        <v>36</v>
      </c>
      <c r="Z71" s="34">
        <f t="shared" si="29"/>
        <v>0</v>
      </c>
    </row>
    <row r="72" spans="1:26" s="74" customFormat="1" ht="21" customHeight="1" thickBot="1" x14ac:dyDescent="0.3">
      <c r="A72" s="54" t="s">
        <v>152</v>
      </c>
      <c r="B72" s="159" t="s">
        <v>153</v>
      </c>
      <c r="C72" s="160"/>
      <c r="D72" s="55"/>
      <c r="E72" s="57"/>
      <c r="F72" s="55"/>
      <c r="G72" s="73"/>
      <c r="H72" s="73"/>
      <c r="I72" s="55">
        <f t="shared" si="49"/>
        <v>144</v>
      </c>
      <c r="J72" s="55"/>
      <c r="K72" s="55">
        <v>144</v>
      </c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>
        <v>144</v>
      </c>
      <c r="Y72" s="34">
        <f t="shared" si="23"/>
        <v>144</v>
      </c>
      <c r="Z72" s="34">
        <f t="shared" si="29"/>
        <v>0</v>
      </c>
    </row>
    <row r="73" spans="1:26" s="35" customFormat="1" ht="21" customHeight="1" thickBot="1" x14ac:dyDescent="0.3">
      <c r="A73" s="75"/>
      <c r="B73" s="161" t="s">
        <v>72</v>
      </c>
      <c r="C73" s="162"/>
      <c r="D73" s="76"/>
      <c r="E73" s="76"/>
      <c r="F73" s="76"/>
      <c r="G73" s="77">
        <f>G9+G28+G34+G37+G72</f>
        <v>1567</v>
      </c>
      <c r="H73" s="77">
        <f>H9+H28+H34+H37+H72</f>
        <v>3496</v>
      </c>
      <c r="I73" s="77">
        <f>I9+I28+I34+I37+I72</f>
        <v>4788</v>
      </c>
      <c r="J73" s="77">
        <f>J9+J28+J34+J37+J72</f>
        <v>1100</v>
      </c>
      <c r="K73" s="77">
        <f>K9+K28+K34+K37</f>
        <v>3496</v>
      </c>
      <c r="L73" s="77">
        <f>L9+L28+L34+L37+L72</f>
        <v>1669</v>
      </c>
      <c r="M73" s="77">
        <f>M9+M28+M34+M37+M72</f>
        <v>1833</v>
      </c>
      <c r="N73" s="77">
        <f>N9+N28+N34+N37+N72</f>
        <v>24</v>
      </c>
      <c r="O73" s="77">
        <f>O9+O28+O34+O37+O72</f>
        <v>24</v>
      </c>
      <c r="P73" s="77">
        <f>P9+P28+P34+P37+P72</f>
        <v>40</v>
      </c>
      <c r="Q73" s="77">
        <f>Q9+Q28+Q34+Q37+Q72</f>
        <v>576</v>
      </c>
      <c r="R73" s="77">
        <f>R9+R28+R34+R37+R72</f>
        <v>796</v>
      </c>
      <c r="S73" s="77">
        <f>S9+S28+S34+S37+S72</f>
        <v>612</v>
      </c>
      <c r="T73" s="77">
        <f>T9+T28+T34+T37+T72</f>
        <v>756</v>
      </c>
      <c r="U73" s="77"/>
      <c r="V73" s="77">
        <f>V9+V28+V34+V37+V72</f>
        <v>504</v>
      </c>
      <c r="W73" s="77"/>
      <c r="X73" s="77">
        <f>X9+X28+X34+X37</f>
        <v>252</v>
      </c>
      <c r="Y73" s="34">
        <f t="shared" si="23"/>
        <v>3496</v>
      </c>
      <c r="Z73" s="34">
        <f t="shared" si="29"/>
        <v>0</v>
      </c>
    </row>
    <row r="74" spans="1:26" ht="21" customHeight="1" thickBot="1" x14ac:dyDescent="0.3">
      <c r="A74" s="26" t="s">
        <v>73</v>
      </c>
      <c r="B74" s="151" t="s">
        <v>74</v>
      </c>
      <c r="C74" s="152"/>
      <c r="D74" s="30"/>
      <c r="E74" s="30"/>
      <c r="F74" s="30"/>
      <c r="G74" s="78"/>
      <c r="H74" s="78"/>
      <c r="I74" s="30"/>
      <c r="J74" s="30"/>
      <c r="K74" s="79">
        <v>216</v>
      </c>
      <c r="L74" s="195" t="s">
        <v>253</v>
      </c>
      <c r="M74" s="195"/>
      <c r="N74" s="195"/>
      <c r="O74" s="195"/>
      <c r="P74" s="195"/>
      <c r="Q74" s="80">
        <v>36</v>
      </c>
      <c r="R74" s="80">
        <v>36</v>
      </c>
      <c r="S74" s="80">
        <v>36</v>
      </c>
      <c r="T74" s="80">
        <v>36</v>
      </c>
      <c r="U74" s="80"/>
      <c r="V74" s="80">
        <v>36</v>
      </c>
      <c r="W74" s="80"/>
      <c r="X74" s="80">
        <v>36</v>
      </c>
      <c r="Y74" s="81"/>
      <c r="Z74" s="81"/>
    </row>
    <row r="75" spans="1:26" ht="16.5" thickBot="1" x14ac:dyDescent="0.3">
      <c r="A75" s="192" t="s">
        <v>262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88" t="s">
        <v>5</v>
      </c>
      <c r="L75" s="193" t="s">
        <v>273</v>
      </c>
      <c r="M75" s="193"/>
      <c r="N75" s="193"/>
      <c r="O75" s="193"/>
      <c r="P75" s="193"/>
      <c r="Q75" s="83">
        <v>11</v>
      </c>
      <c r="R75" s="83">
        <v>12</v>
      </c>
      <c r="S75" s="83">
        <v>12</v>
      </c>
      <c r="T75" s="83">
        <v>16</v>
      </c>
      <c r="U75" s="83"/>
      <c r="V75" s="84">
        <v>10</v>
      </c>
      <c r="W75" s="84"/>
      <c r="X75" s="83">
        <v>5</v>
      </c>
    </row>
    <row r="76" spans="1:26" ht="16.5" thickBot="1" x14ac:dyDescent="0.3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88"/>
      <c r="L76" s="193" t="s">
        <v>75</v>
      </c>
      <c r="M76" s="193"/>
      <c r="N76" s="193"/>
      <c r="O76" s="193"/>
      <c r="P76" s="193"/>
      <c r="Q76" s="62">
        <f t="shared" ref="Q76:X76" si="50">Q55</f>
        <v>0</v>
      </c>
      <c r="R76" s="62">
        <f t="shared" si="50"/>
        <v>0</v>
      </c>
      <c r="S76" s="62">
        <f t="shared" si="50"/>
        <v>0</v>
      </c>
      <c r="T76" s="62">
        <f t="shared" si="50"/>
        <v>0</v>
      </c>
      <c r="U76" s="62">
        <f t="shared" si="50"/>
        <v>36</v>
      </c>
      <c r="V76" s="62">
        <f t="shared" si="50"/>
        <v>0</v>
      </c>
      <c r="W76" s="62">
        <f t="shared" si="50"/>
        <v>0</v>
      </c>
      <c r="X76" s="62">
        <f t="shared" si="50"/>
        <v>0</v>
      </c>
    </row>
    <row r="77" spans="1:26" ht="16.5" thickBot="1" x14ac:dyDescent="0.3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88"/>
      <c r="L77" s="192" t="s">
        <v>77</v>
      </c>
      <c r="M77" s="192"/>
      <c r="N77" s="192"/>
      <c r="O77" s="192"/>
      <c r="P77" s="192"/>
      <c r="Q77" s="67">
        <f>+Q59+Q63+Q68+Q71</f>
        <v>0</v>
      </c>
      <c r="R77" s="67">
        <f t="shared" ref="R77:X77" si="51">R59+R63+R68+R71</f>
        <v>0</v>
      </c>
      <c r="S77" s="67">
        <f t="shared" si="51"/>
        <v>0</v>
      </c>
      <c r="T77" s="67">
        <f t="shared" si="51"/>
        <v>0</v>
      </c>
      <c r="U77" s="67">
        <f t="shared" si="51"/>
        <v>36</v>
      </c>
      <c r="V77" s="67">
        <f t="shared" si="51"/>
        <v>0</v>
      </c>
      <c r="W77" s="67">
        <f t="shared" si="51"/>
        <v>72</v>
      </c>
      <c r="X77" s="67">
        <f t="shared" si="51"/>
        <v>216</v>
      </c>
    </row>
    <row r="78" spans="1:26" ht="16.5" thickBot="1" x14ac:dyDescent="0.3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88"/>
      <c r="L78" s="193" t="s">
        <v>24</v>
      </c>
      <c r="M78" s="193"/>
      <c r="N78" s="193"/>
      <c r="O78" s="193"/>
      <c r="P78" s="193"/>
      <c r="Q78" s="30">
        <f>COUNTIF($F$10:$F$73,1)</f>
        <v>0</v>
      </c>
      <c r="R78" s="30">
        <v>3</v>
      </c>
      <c r="S78" s="30">
        <v>0</v>
      </c>
      <c r="T78" s="30">
        <v>3</v>
      </c>
      <c r="U78" s="30"/>
      <c r="V78" s="30">
        <v>3</v>
      </c>
      <c r="W78" s="30"/>
      <c r="X78" s="30">
        <v>3</v>
      </c>
    </row>
    <row r="79" spans="1:26" ht="16.5" thickBot="1" x14ac:dyDescent="0.3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88"/>
      <c r="L79" s="193" t="s">
        <v>76</v>
      </c>
      <c r="M79" s="193"/>
      <c r="N79" s="193"/>
      <c r="O79" s="193"/>
      <c r="P79" s="193"/>
      <c r="Q79" s="30">
        <v>0</v>
      </c>
      <c r="R79" s="30">
        <v>9</v>
      </c>
      <c r="S79" s="30">
        <v>6</v>
      </c>
      <c r="T79" s="30">
        <v>10</v>
      </c>
      <c r="U79" s="30"/>
      <c r="V79" s="30">
        <v>4</v>
      </c>
      <c r="W79" s="30"/>
      <c r="X79" s="30">
        <v>5</v>
      </c>
    </row>
    <row r="80" spans="1:26" ht="16.5" thickBot="1" x14ac:dyDescent="0.3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88"/>
      <c r="L80" s="193" t="s">
        <v>25</v>
      </c>
      <c r="M80" s="193"/>
      <c r="N80" s="193"/>
      <c r="O80" s="193"/>
      <c r="P80" s="193"/>
      <c r="Q80" s="30">
        <v>2</v>
      </c>
      <c r="R80" s="30">
        <v>0</v>
      </c>
      <c r="S80" s="30">
        <v>2</v>
      </c>
      <c r="T80" s="30">
        <v>2</v>
      </c>
      <c r="U80" s="30"/>
      <c r="V80" s="30">
        <v>2</v>
      </c>
      <c r="W80" s="30"/>
      <c r="X80" s="30">
        <v>0</v>
      </c>
    </row>
    <row r="81" spans="1:24" ht="12" customHeight="1" x14ac:dyDescent="0.25">
      <c r="A81" s="85"/>
      <c r="B81" s="85"/>
      <c r="C81" s="85"/>
      <c r="D81" s="85"/>
      <c r="E81" s="85"/>
      <c r="F81" s="85"/>
      <c r="G81" s="86"/>
      <c r="H81" s="86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</row>
    <row r="82" spans="1:24" x14ac:dyDescent="0.25">
      <c r="C82" s="23" t="s">
        <v>178</v>
      </c>
      <c r="P82" s="23" t="s">
        <v>179</v>
      </c>
    </row>
    <row r="83" spans="1:24" ht="15" customHeight="1" x14ac:dyDescent="0.25"/>
    <row r="84" spans="1:24" x14ac:dyDescent="0.25">
      <c r="C84" s="23" t="s">
        <v>180</v>
      </c>
      <c r="P84" s="23" t="s">
        <v>181</v>
      </c>
    </row>
  </sheetData>
  <mergeCells count="86">
    <mergeCell ref="B24:B26"/>
    <mergeCell ref="Q4:R4"/>
    <mergeCell ref="S4:U4"/>
    <mergeCell ref="V4:X4"/>
    <mergeCell ref="L74:P74"/>
    <mergeCell ref="K5:K7"/>
    <mergeCell ref="L5:P6"/>
    <mergeCell ref="T5:U5"/>
    <mergeCell ref="V5:W5"/>
    <mergeCell ref="A75:J80"/>
    <mergeCell ref="K75:K80"/>
    <mergeCell ref="L75:P75"/>
    <mergeCell ref="L76:P76"/>
    <mergeCell ref="L77:P77"/>
    <mergeCell ref="L78:P78"/>
    <mergeCell ref="L79:P79"/>
    <mergeCell ref="L80:P80"/>
    <mergeCell ref="A1:C1"/>
    <mergeCell ref="D1:X1"/>
    <mergeCell ref="R2:X2"/>
    <mergeCell ref="A3:A7"/>
    <mergeCell ref="D3:F3"/>
    <mergeCell ref="G3:H3"/>
    <mergeCell ref="I3:P3"/>
    <mergeCell ref="Q3:X3"/>
    <mergeCell ref="D4:D7"/>
    <mergeCell ref="F4:F7"/>
    <mergeCell ref="G4:G7"/>
    <mergeCell ref="H4:H7"/>
    <mergeCell ref="I4:I7"/>
    <mergeCell ref="J4:J7"/>
    <mergeCell ref="K4:P4"/>
    <mergeCell ref="E4:E7"/>
    <mergeCell ref="B3:C6"/>
    <mergeCell ref="B9:C9"/>
    <mergeCell ref="B10:B11"/>
    <mergeCell ref="B22:B23"/>
    <mergeCell ref="B13:B14"/>
    <mergeCell ref="B19:B21"/>
    <mergeCell ref="B16:B18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74:C74"/>
    <mergeCell ref="B69:C69"/>
    <mergeCell ref="B70:C70"/>
    <mergeCell ref="B71:C71"/>
    <mergeCell ref="B72:C72"/>
    <mergeCell ref="B73:C73"/>
  </mergeCells>
  <pageMargins left="0.39370078740157483" right="0.39370078740157483" top="0.59055118110236227" bottom="0.59055118110236227" header="0.31496062992125984" footer="0.31496062992125984"/>
  <pageSetup paperSize="9" scale="57" fitToHeight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Титульный</vt:lpstr>
      <vt:lpstr>График</vt:lpstr>
      <vt:lpstr>НК</vt:lpstr>
      <vt:lpstr>НК!Область_печати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cp:lastPrinted>2021-09-28T10:21:28Z</cp:lastPrinted>
  <dcterms:created xsi:type="dcterms:W3CDTF">2010-12-02T15:47:34Z</dcterms:created>
  <dcterms:modified xsi:type="dcterms:W3CDTF">2023-09-27T09:56:45Z</dcterms:modified>
</cp:coreProperties>
</file>