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Титульный" sheetId="4" r:id="rId1"/>
    <sheet name="График" sheetId="5" r:id="rId2"/>
    <sheet name="Лист1" sheetId="1" r:id="rId3"/>
    <sheet name="НК" sheetId="6" r:id="rId4"/>
  </sheets>
  <definedNames>
    <definedName name="_xlnm.Print_Area" localSheetId="3">НК!$A$1:$Y$81</definedName>
  </definedNames>
  <calcPr calcId="152511"/>
</workbook>
</file>

<file path=xl/calcChain.xml><?xml version="1.0" encoding="utf-8"?>
<calcChain xmlns="http://schemas.openxmlformats.org/spreadsheetml/2006/main">
  <c r="Y74" i="6" l="1"/>
  <c r="U70" i="6"/>
  <c r="T70" i="6"/>
  <c r="L67" i="6"/>
  <c r="N70" i="6"/>
  <c r="Y9" i="6" l="1"/>
  <c r="X9" i="6"/>
  <c r="W9" i="6"/>
  <c r="V9" i="6"/>
  <c r="U9" i="6"/>
  <c r="T9" i="6"/>
  <c r="S9" i="6"/>
  <c r="R9" i="6"/>
  <c r="Q9" i="6"/>
  <c r="P9" i="6"/>
  <c r="O9" i="6"/>
  <c r="M9" i="6"/>
  <c r="B8" i="6"/>
  <c r="C8" i="6" s="1"/>
  <c r="D8" i="6" s="1"/>
  <c r="E8" i="6" s="1"/>
  <c r="F8" i="6" s="1"/>
  <c r="G8" i="6" s="1"/>
  <c r="H8" i="6" s="1"/>
  <c r="I8" i="6" s="1"/>
  <c r="J8" i="6" s="1"/>
  <c r="K8" i="6" s="1"/>
  <c r="L8" i="6" s="1"/>
  <c r="M8" i="6" s="1"/>
  <c r="N8" i="6" s="1"/>
  <c r="O8" i="6" s="1"/>
  <c r="P8" i="6" s="1"/>
  <c r="Q8" i="6" s="1"/>
  <c r="R8" i="6" s="1"/>
  <c r="S8" i="6" s="1"/>
  <c r="T8" i="6" s="1"/>
  <c r="U8" i="6" s="1"/>
  <c r="V8" i="6" s="1"/>
  <c r="W8" i="6" s="1"/>
  <c r="X8" i="6" s="1"/>
  <c r="Y8" i="6" s="1"/>
  <c r="X74" i="6" l="1"/>
  <c r="W74" i="6"/>
  <c r="V74" i="6"/>
  <c r="U74" i="6"/>
  <c r="T74" i="6"/>
  <c r="Y73" i="6"/>
  <c r="X73" i="6"/>
  <c r="W73" i="6"/>
  <c r="V73" i="6"/>
  <c r="U73" i="6"/>
  <c r="T73" i="6"/>
  <c r="L68" i="6"/>
  <c r="L66" i="6"/>
  <c r="S64" i="6"/>
  <c r="R64" i="6"/>
  <c r="Q64" i="6"/>
  <c r="P64" i="6"/>
  <c r="O64" i="6"/>
  <c r="M64" i="6"/>
  <c r="K67" i="6"/>
  <c r="J67" i="6"/>
  <c r="Z66" i="6"/>
  <c r="AA66" i="6" s="1"/>
  <c r="N62" i="6"/>
  <c r="Z63" i="6"/>
  <c r="AA63" i="6" s="1"/>
  <c r="L63" i="6"/>
  <c r="K63" i="6"/>
  <c r="J63" i="6"/>
  <c r="S55" i="6"/>
  <c r="R55" i="6"/>
  <c r="Q55" i="6"/>
  <c r="P55" i="6"/>
  <c r="O55" i="6"/>
  <c r="M55" i="6"/>
  <c r="N57" i="6"/>
  <c r="S50" i="6"/>
  <c r="R50" i="6"/>
  <c r="Q50" i="6"/>
  <c r="P50" i="6"/>
  <c r="O50" i="6"/>
  <c r="M50" i="6"/>
  <c r="N53" i="6"/>
  <c r="Z54" i="6"/>
  <c r="AA54" i="6" s="1"/>
  <c r="L54" i="6"/>
  <c r="K54" i="6"/>
  <c r="J54" i="6"/>
  <c r="Z58" i="6"/>
  <c r="AA58" i="6" s="1"/>
  <c r="L58" i="6"/>
  <c r="K58" i="6"/>
  <c r="J58" i="6"/>
  <c r="Y46" i="6"/>
  <c r="X46" i="6"/>
  <c r="W46" i="6"/>
  <c r="V46" i="6"/>
  <c r="U46" i="6"/>
  <c r="T46" i="6"/>
  <c r="N48" i="6"/>
  <c r="J48" i="6" s="1"/>
  <c r="S46" i="6"/>
  <c r="R46" i="6"/>
  <c r="Q46" i="6"/>
  <c r="P46" i="6"/>
  <c r="O46" i="6"/>
  <c r="M46" i="6"/>
  <c r="L49" i="6"/>
  <c r="Z48" i="6"/>
  <c r="N40" i="6"/>
  <c r="Z27" i="6"/>
  <c r="N27" i="6"/>
  <c r="L27" i="6" s="1"/>
  <c r="L22" i="6"/>
  <c r="N10" i="6"/>
  <c r="L10" i="6" l="1"/>
  <c r="J66" i="6"/>
  <c r="K66" i="6"/>
  <c r="K48" i="6"/>
  <c r="L48" i="6"/>
  <c r="AA48" i="6"/>
  <c r="AA27" i="6"/>
  <c r="J27" i="6"/>
  <c r="K27" i="6"/>
  <c r="T75" i="6"/>
  <c r="Z68" i="6"/>
  <c r="AA68" i="6" s="1"/>
  <c r="Z67" i="6"/>
  <c r="AA67" i="6" s="1"/>
  <c r="Z65" i="6"/>
  <c r="N65" i="6"/>
  <c r="N64" i="6" s="1"/>
  <c r="Y64" i="6"/>
  <c r="X64" i="6"/>
  <c r="W64" i="6"/>
  <c r="V64" i="6"/>
  <c r="U64" i="6"/>
  <c r="T64" i="6"/>
  <c r="Z62" i="6"/>
  <c r="AA62" i="6" s="1"/>
  <c r="L62" i="6"/>
  <c r="K62" i="6"/>
  <c r="J62" i="6"/>
  <c r="Z61" i="6"/>
  <c r="N61" i="6"/>
  <c r="L61" i="6" s="1"/>
  <c r="Z60" i="6"/>
  <c r="N60" i="6"/>
  <c r="L60" i="6" s="1"/>
  <c r="Y59" i="6"/>
  <c r="X59" i="6"/>
  <c r="W59" i="6"/>
  <c r="V59" i="6"/>
  <c r="U59" i="6"/>
  <c r="T59" i="6"/>
  <c r="S59" i="6"/>
  <c r="R59" i="6"/>
  <c r="Q59" i="6"/>
  <c r="P59" i="6"/>
  <c r="P45" i="6" s="1"/>
  <c r="O59" i="6"/>
  <c r="M59" i="6"/>
  <c r="Z57" i="6"/>
  <c r="AA57" i="6" s="1"/>
  <c r="L57" i="6"/>
  <c r="K57" i="6"/>
  <c r="J57" i="6"/>
  <c r="J55" i="6" s="1"/>
  <c r="Z56" i="6"/>
  <c r="N56" i="6"/>
  <c r="Y55" i="6"/>
  <c r="X55" i="6"/>
  <c r="W55" i="6"/>
  <c r="V55" i="6"/>
  <c r="U55" i="6"/>
  <c r="T55" i="6"/>
  <c r="Z53" i="6"/>
  <c r="AA53" i="6" s="1"/>
  <c r="L53" i="6"/>
  <c r="K53" i="6"/>
  <c r="J53" i="6"/>
  <c r="Z52" i="6"/>
  <c r="N52" i="6"/>
  <c r="L52" i="6" s="1"/>
  <c r="Z51" i="6"/>
  <c r="N51" i="6"/>
  <c r="Y50" i="6"/>
  <c r="X50" i="6"/>
  <c r="W50" i="6"/>
  <c r="V50" i="6"/>
  <c r="U50" i="6"/>
  <c r="T50" i="6"/>
  <c r="Z49" i="6"/>
  <c r="AA49" i="6" s="1"/>
  <c r="K49" i="6"/>
  <c r="J49" i="6"/>
  <c r="Z47" i="6"/>
  <c r="N47" i="6"/>
  <c r="N46" i="6" s="1"/>
  <c r="Z44" i="6"/>
  <c r="N44" i="6"/>
  <c r="L44" i="6" s="1"/>
  <c r="Z43" i="6"/>
  <c r="N43" i="6"/>
  <c r="L43" i="6" s="1"/>
  <c r="Z42" i="6"/>
  <c r="N42" i="6"/>
  <c r="L42" i="6" s="1"/>
  <c r="Z41" i="6"/>
  <c r="N41" i="6"/>
  <c r="L41" i="6" s="1"/>
  <c r="Z40" i="6"/>
  <c r="AA40" i="6" s="1"/>
  <c r="L40" i="6"/>
  <c r="J40" i="6"/>
  <c r="Z39" i="6"/>
  <c r="N39" i="6"/>
  <c r="L39" i="6" s="1"/>
  <c r="Z38" i="6"/>
  <c r="N38" i="6"/>
  <c r="L38" i="6" s="1"/>
  <c r="Z37" i="6"/>
  <c r="N37" i="6"/>
  <c r="L37" i="6" s="1"/>
  <c r="Z36" i="6"/>
  <c r="N36" i="6"/>
  <c r="Z35" i="6"/>
  <c r="N35" i="6"/>
  <c r="L35" i="6" s="1"/>
  <c r="Y34" i="6"/>
  <c r="X34" i="6"/>
  <c r="W34" i="6"/>
  <c r="V34" i="6"/>
  <c r="U34" i="6"/>
  <c r="T34" i="6"/>
  <c r="S34" i="6"/>
  <c r="R34" i="6"/>
  <c r="Q34" i="6"/>
  <c r="P34" i="6"/>
  <c r="O34" i="6"/>
  <c r="M34" i="6"/>
  <c r="Z32" i="6"/>
  <c r="N32" i="6"/>
  <c r="L32" i="6" s="1"/>
  <c r="Z31" i="6"/>
  <c r="N31" i="6"/>
  <c r="L31" i="6" s="1"/>
  <c r="Y30" i="6"/>
  <c r="X30" i="6"/>
  <c r="W30" i="6"/>
  <c r="V30" i="6"/>
  <c r="U30" i="6"/>
  <c r="T30" i="6"/>
  <c r="S30" i="6"/>
  <c r="R30" i="6"/>
  <c r="Q30" i="6"/>
  <c r="P30" i="6"/>
  <c r="O30" i="6"/>
  <c r="M30" i="6"/>
  <c r="Z29" i="6"/>
  <c r="N29" i="6"/>
  <c r="L29" i="6" s="1"/>
  <c r="Z28" i="6"/>
  <c r="N28" i="6"/>
  <c r="L28" i="6" s="1"/>
  <c r="Z26" i="6"/>
  <c r="N26" i="6"/>
  <c r="Z25" i="6"/>
  <c r="N25" i="6"/>
  <c r="L25" i="6" s="1"/>
  <c r="Z24" i="6"/>
  <c r="N24" i="6"/>
  <c r="L24" i="6" s="1"/>
  <c r="Y23" i="6"/>
  <c r="X23" i="6"/>
  <c r="W23" i="6"/>
  <c r="V23" i="6"/>
  <c r="U23" i="6"/>
  <c r="T23" i="6"/>
  <c r="S23" i="6"/>
  <c r="R23" i="6"/>
  <c r="Q23" i="6"/>
  <c r="P23" i="6"/>
  <c r="O23" i="6"/>
  <c r="M23" i="6"/>
  <c r="Z19" i="6"/>
  <c r="N19" i="6"/>
  <c r="L19" i="6" s="1"/>
  <c r="Z12" i="6"/>
  <c r="N12" i="6"/>
  <c r="J12" i="6" s="1"/>
  <c r="Z18" i="6"/>
  <c r="N18" i="6"/>
  <c r="L18" i="6" s="1"/>
  <c r="Z15" i="6"/>
  <c r="N15" i="6"/>
  <c r="J15" i="6" s="1"/>
  <c r="Z22" i="6"/>
  <c r="AA22" i="6" s="1"/>
  <c r="K22" i="6"/>
  <c r="J22" i="6"/>
  <c r="Z16" i="6"/>
  <c r="N16" i="6"/>
  <c r="Z21" i="6"/>
  <c r="N21" i="6"/>
  <c r="L21" i="6" s="1"/>
  <c r="Z20" i="6"/>
  <c r="N20" i="6"/>
  <c r="Z17" i="6"/>
  <c r="N17" i="6"/>
  <c r="L17" i="6" s="1"/>
  <c r="Z14" i="6"/>
  <c r="N14" i="6"/>
  <c r="Z13" i="6"/>
  <c r="N13" i="6"/>
  <c r="L13" i="6" s="1"/>
  <c r="Z11" i="6"/>
  <c r="N11" i="6"/>
  <c r="Z10" i="6"/>
  <c r="N9" i="6" l="1"/>
  <c r="T45" i="6"/>
  <c r="T33" i="6" s="1"/>
  <c r="L56" i="6"/>
  <c r="L55" i="6" s="1"/>
  <c r="N55" i="6"/>
  <c r="J32" i="6"/>
  <c r="K47" i="6"/>
  <c r="K46" i="6" s="1"/>
  <c r="L51" i="6"/>
  <c r="L50" i="6" s="1"/>
  <c r="N50" i="6"/>
  <c r="X45" i="6"/>
  <c r="X33" i="6" s="1"/>
  <c r="R45" i="6"/>
  <c r="R33" i="6" s="1"/>
  <c r="N30" i="6"/>
  <c r="AA32" i="6"/>
  <c r="J44" i="6"/>
  <c r="K44" i="6"/>
  <c r="AA41" i="6"/>
  <c r="J41" i="6"/>
  <c r="AA38" i="6"/>
  <c r="AA37" i="6"/>
  <c r="K18" i="6"/>
  <c r="K26" i="6"/>
  <c r="L26" i="6"/>
  <c r="L65" i="6"/>
  <c r="L64" i="6" s="1"/>
  <c r="AA26" i="6"/>
  <c r="K40" i="6"/>
  <c r="J47" i="6"/>
  <c r="J46" i="6" s="1"/>
  <c r="L47" i="6"/>
  <c r="L46" i="6" s="1"/>
  <c r="AA61" i="6"/>
  <c r="K32" i="6"/>
  <c r="AA47" i="6"/>
  <c r="J18" i="6"/>
  <c r="K24" i="6"/>
  <c r="K36" i="6"/>
  <c r="L36" i="6"/>
  <c r="J38" i="6"/>
  <c r="K61" i="6"/>
  <c r="L30" i="6"/>
  <c r="AA29" i="6"/>
  <c r="K29" i="6"/>
  <c r="J11" i="6"/>
  <c r="L11" i="6"/>
  <c r="J16" i="6"/>
  <c r="L16" i="6"/>
  <c r="K15" i="6"/>
  <c r="L15" i="6"/>
  <c r="J29" i="6"/>
  <c r="J14" i="6"/>
  <c r="L14" i="6"/>
  <c r="AA11" i="6"/>
  <c r="J20" i="6"/>
  <c r="L20" i="6"/>
  <c r="K12" i="6"/>
  <c r="L12" i="6"/>
  <c r="J26" i="6"/>
  <c r="J24" i="6"/>
  <c r="J25" i="6"/>
  <c r="AA36" i="6"/>
  <c r="K38" i="6"/>
  <c r="AA51" i="6"/>
  <c r="AA65" i="6"/>
  <c r="AA20" i="6"/>
  <c r="J36" i="6"/>
  <c r="J37" i="6"/>
  <c r="J51" i="6"/>
  <c r="AA18" i="6"/>
  <c r="AA12" i="6"/>
  <c r="AA25" i="6"/>
  <c r="AA44" i="6"/>
  <c r="K51" i="6"/>
  <c r="J65" i="6"/>
  <c r="J64" i="6" s="1"/>
  <c r="K11" i="6"/>
  <c r="K20" i="6"/>
  <c r="J19" i="6"/>
  <c r="AA19" i="6"/>
  <c r="J28" i="6"/>
  <c r="J31" i="6"/>
  <c r="AA35" i="6"/>
  <c r="J39" i="6"/>
  <c r="J42" i="6"/>
  <c r="AA43" i="6"/>
  <c r="Z50" i="6"/>
  <c r="Z55" i="6"/>
  <c r="J61" i="6"/>
  <c r="Z64" i="6"/>
  <c r="AA16" i="6"/>
  <c r="K19" i="6"/>
  <c r="Z30" i="6"/>
  <c r="K42" i="6"/>
  <c r="AA42" i="6"/>
  <c r="M45" i="6"/>
  <c r="M33" i="6" s="1"/>
  <c r="Q45" i="6"/>
  <c r="Q33" i="6" s="1"/>
  <c r="U45" i="6"/>
  <c r="U33" i="6" s="1"/>
  <c r="Y45" i="6"/>
  <c r="Y33" i="6" s="1"/>
  <c r="K56" i="6"/>
  <c r="K55" i="6" s="1"/>
  <c r="AA56" i="6"/>
  <c r="AA14" i="6"/>
  <c r="K14" i="6"/>
  <c r="K16" i="6"/>
  <c r="AA15" i="6"/>
  <c r="N23" i="6"/>
  <c r="Z23" i="6"/>
  <c r="AA24" i="6"/>
  <c r="AA28" i="6"/>
  <c r="AA31" i="6"/>
  <c r="J35" i="6"/>
  <c r="AA39" i="6"/>
  <c r="J43" i="6"/>
  <c r="Z46" i="6"/>
  <c r="Z59" i="6"/>
  <c r="O45" i="6"/>
  <c r="O33" i="6" s="1"/>
  <c r="S45" i="6"/>
  <c r="S33" i="6" s="1"/>
  <c r="W45" i="6"/>
  <c r="W33" i="6" s="1"/>
  <c r="W70" i="6" s="1"/>
  <c r="L59" i="6"/>
  <c r="P33" i="6"/>
  <c r="Z34" i="6"/>
  <c r="AA21" i="6"/>
  <c r="K21" i="6"/>
  <c r="J21" i="6"/>
  <c r="AA10" i="6"/>
  <c r="K10" i="6"/>
  <c r="J10" i="6"/>
  <c r="AA17" i="6"/>
  <c r="K17" i="6"/>
  <c r="J17" i="6"/>
  <c r="AA13" i="6"/>
  <c r="K13" i="6"/>
  <c r="J13" i="6"/>
  <c r="K25" i="6"/>
  <c r="K28" i="6"/>
  <c r="K31" i="6"/>
  <c r="K35" i="6"/>
  <c r="K37" i="6"/>
  <c r="K39" i="6"/>
  <c r="K41" i="6"/>
  <c r="K43" i="6"/>
  <c r="J52" i="6"/>
  <c r="J60" i="6"/>
  <c r="K65" i="6"/>
  <c r="K64" i="6" s="1"/>
  <c r="N34" i="6"/>
  <c r="V45" i="6"/>
  <c r="V33" i="6" s="1"/>
  <c r="K52" i="6"/>
  <c r="AA52" i="6"/>
  <c r="K60" i="6"/>
  <c r="AA60" i="6"/>
  <c r="N59" i="6"/>
  <c r="J9" i="1"/>
  <c r="I9" i="1"/>
  <c r="J65" i="1"/>
  <c r="J60" i="1"/>
  <c r="J56" i="1"/>
  <c r="J51" i="1"/>
  <c r="J47" i="1"/>
  <c r="J35" i="1"/>
  <c r="J25" i="1"/>
  <c r="J19" i="1"/>
  <c r="J9" i="6" l="1"/>
  <c r="L9" i="6"/>
  <c r="K9" i="6"/>
  <c r="O70" i="6"/>
  <c r="J30" i="6"/>
  <c r="J50" i="6"/>
  <c r="P70" i="6"/>
  <c r="Q70" i="6"/>
  <c r="K50" i="6"/>
  <c r="AA30" i="6"/>
  <c r="X70" i="6"/>
  <c r="S70" i="6"/>
  <c r="Y70" i="6"/>
  <c r="R70" i="6"/>
  <c r="M70" i="6"/>
  <c r="L34" i="6"/>
  <c r="K30" i="6"/>
  <c r="J23" i="6"/>
  <c r="L45" i="6"/>
  <c r="V70" i="6"/>
  <c r="AA59" i="6"/>
  <c r="AA46" i="6"/>
  <c r="AA23" i="6"/>
  <c r="AA64" i="6"/>
  <c r="L23" i="6"/>
  <c r="K59" i="6"/>
  <c r="K23" i="6"/>
  <c r="AA55" i="6"/>
  <c r="N45" i="6"/>
  <c r="N33" i="6" s="1"/>
  <c r="J59" i="6"/>
  <c r="J34" i="6"/>
  <c r="K34" i="6"/>
  <c r="Z9" i="6"/>
  <c r="AA9" i="6" s="1"/>
  <c r="Z33" i="6"/>
  <c r="AA50" i="6"/>
  <c r="AA34" i="6"/>
  <c r="Z45" i="6"/>
  <c r="J46" i="1"/>
  <c r="J8" i="1"/>
  <c r="L19" i="1"/>
  <c r="S9" i="1"/>
  <c r="R9" i="1"/>
  <c r="N9" i="1"/>
  <c r="M9" i="1"/>
  <c r="L9" i="1"/>
  <c r="K9" i="1"/>
  <c r="S19" i="1"/>
  <c r="R19" i="1"/>
  <c r="N19" i="1"/>
  <c r="M19" i="1"/>
  <c r="K19" i="1"/>
  <c r="I19" i="1"/>
  <c r="I8" i="1" s="1"/>
  <c r="L33" i="6" l="1"/>
  <c r="L70" i="6" s="1"/>
  <c r="K8" i="1"/>
  <c r="K45" i="6"/>
  <c r="K33" i="6" s="1"/>
  <c r="J45" i="6"/>
  <c r="J33" i="6" s="1"/>
  <c r="J70" i="6" s="1"/>
  <c r="Z70" i="6"/>
  <c r="AA70" i="6" s="1"/>
  <c r="AA33" i="6"/>
  <c r="AA45" i="6"/>
  <c r="N8" i="1"/>
  <c r="S8" i="1"/>
  <c r="M8" i="1"/>
  <c r="R8" i="1"/>
  <c r="L8" i="1"/>
  <c r="K70" i="6" l="1"/>
  <c r="I25" i="1"/>
  <c r="Q51" i="1"/>
  <c r="Q65" i="1"/>
  <c r="P65" i="1"/>
  <c r="I65" i="1"/>
  <c r="U65" i="1"/>
  <c r="N65" i="1"/>
  <c r="M65" i="1"/>
  <c r="L65" i="1"/>
  <c r="K65" i="1"/>
  <c r="W60" i="1"/>
  <c r="V60" i="1"/>
  <c r="Q60" i="1"/>
  <c r="N60" i="1"/>
  <c r="M60" i="1"/>
  <c r="L60" i="1"/>
  <c r="K60" i="1"/>
  <c r="I60" i="1"/>
  <c r="W56" i="1"/>
  <c r="Q56" i="1"/>
  <c r="P56" i="1"/>
  <c r="N56" i="1"/>
  <c r="M56" i="1"/>
  <c r="L56" i="1"/>
  <c r="K56" i="1"/>
  <c r="I56" i="1"/>
  <c r="L51" i="1"/>
  <c r="I51" i="1"/>
  <c r="V51" i="1"/>
  <c r="U51" i="1"/>
  <c r="P51" i="1"/>
  <c r="N51" i="1"/>
  <c r="M51" i="1"/>
  <c r="K51" i="1"/>
  <c r="T47" i="1"/>
  <c r="T46" i="1" s="1"/>
  <c r="Q47" i="1"/>
  <c r="O46" i="1"/>
  <c r="N47" i="1"/>
  <c r="W47" i="1"/>
  <c r="V47" i="1"/>
  <c r="U47" i="1"/>
  <c r="P47" i="1"/>
  <c r="M47" i="1"/>
  <c r="L47" i="1"/>
  <c r="K47" i="1"/>
  <c r="I47" i="1"/>
  <c r="W35" i="1"/>
  <c r="V35" i="1"/>
  <c r="U35" i="1"/>
  <c r="T35" i="1"/>
  <c r="Q35" i="1"/>
  <c r="N35" i="1"/>
  <c r="M35" i="1"/>
  <c r="L35" i="1"/>
  <c r="K35" i="1"/>
  <c r="I35" i="1"/>
  <c r="O35" i="1"/>
  <c r="W25" i="1"/>
  <c r="V25" i="1"/>
  <c r="U25" i="1"/>
  <c r="T25" i="1"/>
  <c r="N25" i="1"/>
  <c r="M25" i="1"/>
  <c r="L25" i="1"/>
  <c r="K25" i="1"/>
  <c r="W46" i="1" l="1"/>
  <c r="U46" i="1"/>
  <c r="V46" i="1"/>
  <c r="P46" i="1"/>
  <c r="M46" i="1"/>
  <c r="Q46" i="1"/>
  <c r="N46" i="1"/>
  <c r="L46" i="1"/>
  <c r="K46" i="1"/>
  <c r="I46" i="1"/>
  <c r="I71" i="1" s="1"/>
</calcChain>
</file>

<file path=xl/comments1.xml><?xml version="1.0" encoding="utf-8"?>
<comments xmlns="http://schemas.openxmlformats.org/spreadsheetml/2006/main">
  <authors>
    <author>Автор</author>
  </authors>
  <commentList>
    <comment ref="X48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X4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X5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Y57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ВВД</t>
        </r>
      </text>
    </comment>
    <comment ref="X58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X63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X66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X67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</t>
        </r>
      </text>
    </comment>
  </commentList>
</comments>
</file>

<file path=xl/sharedStrings.xml><?xml version="1.0" encoding="utf-8"?>
<sst xmlns="http://schemas.openxmlformats.org/spreadsheetml/2006/main" count="456" uniqueCount="243">
  <si>
    <t>Индекс</t>
  </si>
  <si>
    <t>семестр</t>
  </si>
  <si>
    <t>Форма промежуточной аттестации</t>
  </si>
  <si>
    <t>Объем образовательной программы в академических часах</t>
  </si>
  <si>
    <t xml:space="preserve">Всего </t>
  </si>
  <si>
    <t>Самостоятельная работа</t>
  </si>
  <si>
    <t>Работа обучающегося во взаимодействии с преподавателем</t>
  </si>
  <si>
    <t>Занятия по дисциплинам и МДК</t>
  </si>
  <si>
    <t>в том числе</t>
  </si>
  <si>
    <t>всего занятий</t>
  </si>
  <si>
    <t>теоретическое обучение</t>
  </si>
  <si>
    <t>лабораторные и практические занятия</t>
  </si>
  <si>
    <t>курсовой проект (работа)</t>
  </si>
  <si>
    <t>практика</t>
  </si>
  <si>
    <t>промежуточная аттестация (консультации, экзамены)</t>
  </si>
  <si>
    <t>Распределение обязатнельной аудиторной нагрузки по курсам и семестрам (часов в неделю)</t>
  </si>
  <si>
    <t>I</t>
  </si>
  <si>
    <t>II</t>
  </si>
  <si>
    <t>III</t>
  </si>
  <si>
    <t>Квалификационный экзамен</t>
  </si>
  <si>
    <t>ПДП</t>
  </si>
  <si>
    <t>Преддипломная практика</t>
  </si>
  <si>
    <t>ГИА</t>
  </si>
  <si>
    <t>Государственная итоговая аттестация</t>
  </si>
  <si>
    <t>Всего</t>
  </si>
  <si>
    <t>всего</t>
  </si>
  <si>
    <t>дисциплин и МДК</t>
  </si>
  <si>
    <t>учебной практики</t>
  </si>
  <si>
    <t>производственной практики/преддипломной практики</t>
  </si>
  <si>
    <t>экзаменов</t>
  </si>
  <si>
    <t>дифферинцированных зачетов</t>
  </si>
  <si>
    <t>зачетов</t>
  </si>
  <si>
    <t>О.00</t>
  </si>
  <si>
    <t>Литература</t>
  </si>
  <si>
    <t>Иностранный язык</t>
  </si>
  <si>
    <t>История</t>
  </si>
  <si>
    <t>Физическая культура</t>
  </si>
  <si>
    <t>Астрономия</t>
  </si>
  <si>
    <t>Математика</t>
  </si>
  <si>
    <t>Экономика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</si>
  <si>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</si>
  <si>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</si>
  <si>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</si>
  <si>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</si>
  <si>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</si>
  <si>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</si>
  <si>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ОГСЭ.05</t>
  </si>
  <si>
    <t>ОГСЭ.06</t>
  </si>
  <si>
    <t>Основы философии</t>
  </si>
  <si>
    <t>Иностранный язык в профессиональной деятельности</t>
  </si>
  <si>
    <t>Психология общения</t>
  </si>
  <si>
    <t>Русский язык и культура речи</t>
  </si>
  <si>
    <t>ДЗ</t>
  </si>
  <si>
    <t>ЕН.00</t>
  </si>
  <si>
    <t>Математический и общий естественнонаучный цикл</t>
  </si>
  <si>
    <t>ЕН.01</t>
  </si>
  <si>
    <t>ОП.00</t>
  </si>
  <si>
    <t>Общепрофессиональный цикл</t>
  </si>
  <si>
    <t>ОП.02</t>
  </si>
  <si>
    <t>ОП.01</t>
  </si>
  <si>
    <t>ОП.03</t>
  </si>
  <si>
    <t>ОП.04</t>
  </si>
  <si>
    <t>ОП.05</t>
  </si>
  <si>
    <t>ОП.06</t>
  </si>
  <si>
    <t>ОП.07</t>
  </si>
  <si>
    <t>ОП.08</t>
  </si>
  <si>
    <t>ОП.09</t>
  </si>
  <si>
    <t>Экономика организации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</si>
  <si>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</si>
  <si>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</si>
  <si>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</si>
  <si>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</si>
  <si>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Документальное обеспечение управления</t>
  </si>
  <si>
    <t>Основы предпринимательской деятельности</t>
  </si>
  <si>
    <t>Безопасность жизнедеятельности</t>
  </si>
  <si>
    <t>Э</t>
  </si>
  <si>
    <t>П.00</t>
  </si>
  <si>
    <t>Профессиональный цикл</t>
  </si>
  <si>
    <t>ПМ.01</t>
  </si>
  <si>
    <t>Документирование хозяйственных операций и ведение бухгалтерского учета активов организации</t>
  </si>
  <si>
    <t>МДК.01.01</t>
  </si>
  <si>
    <t>Практические основы бухгалтеского учета активов организации</t>
  </si>
  <si>
    <t>УП.01.01</t>
  </si>
  <si>
    <t>Учебная практика</t>
  </si>
  <si>
    <t>ПМ.01 Эк</t>
  </si>
  <si>
    <t>Экзамен по модулю</t>
  </si>
  <si>
    <t>ПМ.02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</si>
  <si>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</si>
  <si>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МДК.02.01</t>
  </si>
  <si>
    <t>Практические основы бухгалтерского учета источников формирования активов организации</t>
  </si>
  <si>
    <t>МДК.02.02</t>
  </si>
  <si>
    <t>Бухгалтерская технология проведения и оформления инвентаризации</t>
  </si>
  <si>
    <t>ПП.02</t>
  </si>
  <si>
    <t>Производственная практика (по профилю специальности)</t>
  </si>
  <si>
    <t>ПМ.02 Эк</t>
  </si>
  <si>
    <t xml:space="preserve">ПМ.03 </t>
  </si>
  <si>
    <t>Проведение расчетов с бюджетом и внебюджетными фондами</t>
  </si>
  <si>
    <t>МДК.03.01</t>
  </si>
  <si>
    <t>Организация расчетов с бюджетом и внебюджетными фондами</t>
  </si>
  <si>
    <t>ПП.03</t>
  </si>
  <si>
    <t>ПМ.03 Эк</t>
  </si>
  <si>
    <t>ПМ.04</t>
  </si>
  <si>
    <t>Составление и использование бухгалтерской отчетности</t>
  </si>
  <si>
    <t>МДК.04.01</t>
  </si>
  <si>
    <t>Технология составления бухгалтерской отчетности</t>
  </si>
  <si>
    <t>МДК.04.02</t>
  </si>
  <si>
    <t>Основы анализа бухгалтерской отчетности</t>
  </si>
  <si>
    <t>ПП.04</t>
  </si>
  <si>
    <t>ПМ.05</t>
  </si>
  <si>
    <t>Выполнение работ по рабочей профессии "Кассир"</t>
  </si>
  <si>
    <t>ПМ.04 Эк.</t>
  </si>
  <si>
    <t>МДК.05.01</t>
  </si>
  <si>
    <t>Организация кассовых операций на предприятии</t>
  </si>
  <si>
    <t>УП.05.01</t>
  </si>
  <si>
    <t>ПМ.05 Эк.</t>
  </si>
  <si>
    <t>З</t>
  </si>
  <si>
    <t>ПА</t>
  </si>
  <si>
    <t>Промежуточная аттестация</t>
  </si>
  <si>
    <t>Русский язык</t>
  </si>
  <si>
    <t>Заместитель директора по УР</t>
  </si>
  <si>
    <t>Заместитель директора по ПО</t>
  </si>
  <si>
    <t>Основы безопаснсти жизнедеятельности</t>
  </si>
  <si>
    <t>Информатика</t>
  </si>
  <si>
    <t>Родной язык</t>
  </si>
  <si>
    <t>ЕН.02</t>
  </si>
  <si>
    <t>Экологические основы природопользования</t>
  </si>
  <si>
    <t>ОП.10</t>
  </si>
  <si>
    <t>Эффективное поведение на рынке труда / Психология личности и профессиональное самоопределение</t>
  </si>
  <si>
    <t>Информационные технологии в профессиональной деятельности / Адаптивные информационные технологии в профессиональной деятельности</t>
  </si>
  <si>
    <t>1 сем.  17 нед.</t>
  </si>
  <si>
    <t>2 сем.  22 нед.</t>
  </si>
  <si>
    <t>3 сем.  16 нед.</t>
  </si>
  <si>
    <t>4 сем.  18 нед.</t>
  </si>
  <si>
    <t>5 сем.    12 нед.</t>
  </si>
  <si>
    <t>6  мес. 11 нед.</t>
  </si>
  <si>
    <t>Наименование циклов, предметов, дисциплин, профессиональных модулей, МДК, практик</t>
  </si>
  <si>
    <t>Общеобразовательная подготовка</t>
  </si>
  <si>
    <t>Общие учебные  предметы</t>
  </si>
  <si>
    <t>ОУП.00</t>
  </si>
  <si>
    <t>ОУП.01</t>
  </si>
  <si>
    <t>ОУП.02</t>
  </si>
  <si>
    <t>ОУП.03</t>
  </si>
  <si>
    <t>ОУП.04 (у)</t>
  </si>
  <si>
    <t>ОУП.05</t>
  </si>
  <si>
    <t>ОУП.06</t>
  </si>
  <si>
    <t>ОУП.07</t>
  </si>
  <si>
    <t>ОУП.08</t>
  </si>
  <si>
    <t>Учебные предметы по выбору</t>
  </si>
  <si>
    <t>УПВ.00</t>
  </si>
  <si>
    <t>УПВ.09 (у)</t>
  </si>
  <si>
    <t>УПВ.10 (у)</t>
  </si>
  <si>
    <t>УПВ.11</t>
  </si>
  <si>
    <t>УПВ.12</t>
  </si>
  <si>
    <t>Обществознание</t>
  </si>
  <si>
    <t>ИП</t>
  </si>
  <si>
    <t>Индивидуальный проект</t>
  </si>
  <si>
    <t>Е. Ю. Орлова</t>
  </si>
  <si>
    <t>Л. Д. Канарейкина</t>
  </si>
  <si>
    <t>Государственная итоговая аттестация проводится в форме защиты выпускной квалификационной
работы, которая выполняется в виде дипломной работы (дипломного проекта) и демонстрационного экзамена  15.06.-28.06.2024 г.</t>
  </si>
  <si>
    <t>3. План учебного процесса</t>
  </si>
  <si>
    <t>Социально-экономический профиль</t>
  </si>
  <si>
    <t>Наименование циклов, разделов, предметов, дисциплин, профессиональных модулей, междисциплинарных курсов</t>
  </si>
  <si>
    <t>Форма практической подготовки</t>
  </si>
  <si>
    <t>Учебная нагрузка обучающихся (час)</t>
  </si>
  <si>
    <t>Распределение обязательных учебных занятий по курсам и семестрам</t>
  </si>
  <si>
    <t>Зачетов</t>
  </si>
  <si>
    <t>Максимальная</t>
  </si>
  <si>
    <t>Минимальная</t>
  </si>
  <si>
    <t>Объем образовательной нагрузки</t>
  </si>
  <si>
    <t>Самостоятельная   работа (час)</t>
  </si>
  <si>
    <t>Обязательная</t>
  </si>
  <si>
    <t>I курс</t>
  </si>
  <si>
    <t>II курс</t>
  </si>
  <si>
    <t>III курс</t>
  </si>
  <si>
    <t>в том числе:</t>
  </si>
  <si>
    <t>1сем.</t>
  </si>
  <si>
    <t>2 сем.</t>
  </si>
  <si>
    <t>3 сем.</t>
  </si>
  <si>
    <t>4 сем.</t>
  </si>
  <si>
    <t>5 сем.</t>
  </si>
  <si>
    <t>6 сем.</t>
  </si>
  <si>
    <t>теоретических занятий</t>
  </si>
  <si>
    <t>лабораторных и практических занятий</t>
  </si>
  <si>
    <t>Курсовых работ</t>
  </si>
  <si>
    <t xml:space="preserve"> нед.</t>
  </si>
  <si>
    <t>Аудиторные занятия</t>
  </si>
  <si>
    <t>Проверка</t>
  </si>
  <si>
    <t>Разница</t>
  </si>
  <si>
    <t xml:space="preserve">Иностранный язык </t>
  </si>
  <si>
    <t>Основы безопасности жизнедеятельности</t>
  </si>
  <si>
    <t xml:space="preserve">Астрономия </t>
  </si>
  <si>
    <t>ОГСЭ 01.</t>
  </si>
  <si>
    <t>ОГСЭ 02.</t>
  </si>
  <si>
    <t>ОГСЭ 03.</t>
  </si>
  <si>
    <t>ОГСЭ 04.</t>
  </si>
  <si>
    <t>ОГСЭ 05.</t>
  </si>
  <si>
    <t>ПМ.00</t>
  </si>
  <si>
    <t>Профессиональные модули</t>
  </si>
  <si>
    <t>УП.01</t>
  </si>
  <si>
    <t>МДК 02.02</t>
  </si>
  <si>
    <t>ПМ.03</t>
  </si>
  <si>
    <t>Всего:</t>
  </si>
  <si>
    <t>Государственная (итоговая) аттестация</t>
  </si>
  <si>
    <t>Недельная нагрузка</t>
  </si>
  <si>
    <t>Учебной практики</t>
  </si>
  <si>
    <t>Производственной практики</t>
  </si>
  <si>
    <t>Экзаменов</t>
  </si>
  <si>
    <t>Диф. зачетов</t>
  </si>
  <si>
    <t>Заместитель директора по учебной работе:</t>
  </si>
  <si>
    <t>Заместитель директора по производственному обучению:</t>
  </si>
  <si>
    <t xml:space="preserve">по специальности 38.02.01 Экономика и бухгалтерский учет (по отраслям) </t>
  </si>
  <si>
    <t>Практика</t>
  </si>
  <si>
    <t>ОГСЭ 06.</t>
  </si>
  <si>
    <t>УП.05</t>
  </si>
  <si>
    <t>ПМ.05 Эк</t>
  </si>
  <si>
    <t>Государственная итоговая аттестация проводится в форме выпускной квалификационной работы, которая выполняется в виде дипломной работы (дипломного проекта) и демонстрационного экзамена 15.06 - 28.06.2024 г.</t>
  </si>
  <si>
    <t>Наименование</t>
  </si>
  <si>
    <t>Предметные области</t>
  </si>
  <si>
    <t>ОО.00</t>
  </si>
  <si>
    <t>Русский язык и литература</t>
  </si>
  <si>
    <t>Иностранные языки</t>
  </si>
  <si>
    <t>Математика и информатика</t>
  </si>
  <si>
    <t>Общественные науки</t>
  </si>
  <si>
    <t>Физическая культура, экология и ОБЖ</t>
  </si>
  <si>
    <t>Естественные науки</t>
  </si>
  <si>
    <t>Родной язык и родная литература</t>
  </si>
  <si>
    <t>ОО.01 (б)</t>
  </si>
  <si>
    <t>ОО.02 (б)</t>
  </si>
  <si>
    <t>ОО.03 (б)</t>
  </si>
  <si>
    <t>ОО.04 (б)</t>
  </si>
  <si>
    <t>ОО.05 (у)</t>
  </si>
  <si>
    <t>ОО.06 (у)</t>
  </si>
  <si>
    <t>ОО.07 (б)</t>
  </si>
  <si>
    <t>ОО.08 (б)</t>
  </si>
  <si>
    <t>ОО.09 (у)</t>
  </si>
  <si>
    <t>ОО.10 (б)</t>
  </si>
  <si>
    <t>ОО.11 (б)</t>
  </si>
  <si>
    <t>ОО.12 (б)</t>
  </si>
  <si>
    <t xml:space="preserve">Эффективное поведение на рынке труда </t>
  </si>
  <si>
    <t xml:space="preserve">Информационные технологии в профессиональной деятельности </t>
  </si>
  <si>
    <t>Формы промежуточной атестации</t>
  </si>
  <si>
    <t>Промежуточная аттестация (консультации, экзамены)</t>
  </si>
  <si>
    <t>Дисциплин, предметов и МДК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</si>
</sst>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" fillId="0" borderId="0"/>
    <xf numFmtId="0" fontId="22" fillId="0" borderId="0"/>
  </cellStyleXfs>
  <cellXfs count="2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2" fillId="0" borderId="2" xfId="0" applyFont="1" applyBorder="1" applyAlignment="1">
      <alignment horizontal="justify" vertical="center" wrapText="1"/>
    </xf>
    <xf numFmtId="0" fontId="7" fillId="0" borderId="1" xfId="0" applyFont="1" applyBorder="1"/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2" borderId="1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1" xfId="0" applyFill="1" applyBorder="1"/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10" fillId="0" borderId="3" xfId="0" applyFont="1" applyBorder="1"/>
    <xf numFmtId="0" fontId="11" fillId="0" borderId="1" xfId="0" applyFont="1" applyBorder="1"/>
    <xf numFmtId="0" fontId="10" fillId="3" borderId="3" xfId="0" applyFont="1" applyFill="1" applyBorder="1"/>
    <xf numFmtId="0" fontId="11" fillId="0" borderId="0" xfId="0" applyFont="1"/>
    <xf numFmtId="0" fontId="14" fillId="0" borderId="0" xfId="0" applyFont="1"/>
    <xf numFmtId="0" fontId="15" fillId="0" borderId="1" xfId="0" applyFont="1" applyBorder="1" applyAlignment="1" applyProtection="1">
      <alignment vertical="top" wrapText="1"/>
      <protection hidden="1"/>
    </xf>
    <xf numFmtId="0" fontId="15" fillId="4" borderId="1" xfId="0" applyFont="1" applyFill="1" applyBorder="1" applyAlignment="1" applyProtection="1">
      <alignment vertical="top" wrapText="1"/>
      <protection hidden="1"/>
    </xf>
    <xf numFmtId="0" fontId="16" fillId="4" borderId="4" xfId="0" applyFont="1" applyFill="1" applyBorder="1" applyAlignment="1" applyProtection="1">
      <alignment horizontal="center" vertical="top" wrapText="1"/>
      <protection hidden="1"/>
    </xf>
    <xf numFmtId="0" fontId="6" fillId="4" borderId="2" xfId="0" applyFont="1" applyFill="1" applyBorder="1"/>
    <xf numFmtId="0" fontId="6" fillId="4" borderId="1" xfId="0" applyFont="1" applyFill="1" applyBorder="1"/>
    <xf numFmtId="0" fontId="17" fillId="0" borderId="5" xfId="0" applyFont="1" applyBorder="1" applyAlignment="1">
      <alignment vertical="top" wrapText="1"/>
    </xf>
    <xf numFmtId="0" fontId="9" fillId="0" borderId="1" xfId="0" applyFont="1" applyBorder="1" applyAlignment="1" applyProtection="1">
      <alignment vertical="top" wrapText="1"/>
      <protection hidden="1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0" fillId="4" borderId="1" xfId="0" applyFill="1" applyBorder="1"/>
    <xf numFmtId="0" fontId="11" fillId="4" borderId="1" xfId="0" applyFont="1" applyFill="1" applyBorder="1"/>
    <xf numFmtId="0" fontId="10" fillId="4" borderId="3" xfId="0" applyFont="1" applyFill="1" applyBorder="1"/>
    <xf numFmtId="0" fontId="8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10" fillId="0" borderId="1" xfId="0" applyFont="1" applyBorder="1" applyAlignment="1" applyProtection="1">
      <alignment vertical="top" wrapText="1"/>
      <protection hidden="1"/>
    </xf>
    <xf numFmtId="0" fontId="10" fillId="0" borderId="5" xfId="0" applyFont="1" applyBorder="1" applyAlignment="1">
      <alignment vertical="top" wrapText="1"/>
    </xf>
    <xf numFmtId="0" fontId="10" fillId="4" borderId="7" xfId="0" applyFont="1" applyFill="1" applyBorder="1" applyAlignment="1" applyProtection="1">
      <alignment horizontal="center" vertical="center" wrapText="1"/>
      <protection hidden="1"/>
    </xf>
    <xf numFmtId="0" fontId="13" fillId="4" borderId="4" xfId="0" applyFont="1" applyFill="1" applyBorder="1" applyAlignment="1" applyProtection="1">
      <alignment horizontal="center" vertical="top" wrapText="1"/>
      <protection hidden="1"/>
    </xf>
    <xf numFmtId="0" fontId="7" fillId="0" borderId="2" xfId="0" applyFont="1" applyBorder="1"/>
    <xf numFmtId="0" fontId="0" fillId="0" borderId="2" xfId="0" applyBorder="1"/>
    <xf numFmtId="0" fontId="9" fillId="0" borderId="7" xfId="0" applyFont="1" applyBorder="1" applyAlignment="1" applyProtection="1">
      <alignment vertical="top" wrapText="1"/>
      <protection hidden="1"/>
    </xf>
    <xf numFmtId="0" fontId="10" fillId="0" borderId="4" xfId="0" applyFont="1" applyBorder="1" applyAlignment="1">
      <alignment vertical="top" wrapText="1"/>
    </xf>
    <xf numFmtId="0" fontId="10" fillId="0" borderId="0" xfId="0" applyFont="1" applyBorder="1"/>
    <xf numFmtId="0" fontId="7" fillId="0" borderId="0" xfId="0" applyFont="1"/>
    <xf numFmtId="0" fontId="8" fillId="0" borderId="0" xfId="0" applyFont="1"/>
    <xf numFmtId="0" fontId="9" fillId="0" borderId="0" xfId="1" applyFont="1"/>
    <xf numFmtId="0" fontId="1" fillId="0" borderId="0" xfId="1"/>
    <xf numFmtId="0" fontId="8" fillId="0" borderId="0" xfId="1" applyFont="1"/>
    <xf numFmtId="0" fontId="9" fillId="0" borderId="0" xfId="1" applyFont="1" applyFill="1" applyAlignment="1">
      <alignment horizontal="right"/>
    </xf>
    <xf numFmtId="0" fontId="20" fillId="0" borderId="0" xfId="1" applyFont="1" applyFill="1"/>
    <xf numFmtId="0" fontId="21" fillId="0" borderId="0" xfId="1" applyFont="1" applyFill="1" applyAlignment="1"/>
    <xf numFmtId="0" fontId="15" fillId="0" borderId="0" xfId="1" applyFont="1" applyFill="1"/>
    <xf numFmtId="0" fontId="20" fillId="0" borderId="0" xfId="1" applyNumberFormat="1" applyFont="1" applyFill="1"/>
    <xf numFmtId="0" fontId="12" fillId="0" borderId="1" xfId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vertical="top" wrapText="1"/>
    </xf>
    <xf numFmtId="0" fontId="12" fillId="0" borderId="1" xfId="1" applyFont="1" applyFill="1" applyBorder="1" applyAlignment="1">
      <alignment horizontal="center" vertical="center" textRotation="90" wrapText="1"/>
    </xf>
    <xf numFmtId="0" fontId="20" fillId="0" borderId="0" xfId="1" applyFont="1" applyFill="1" applyAlignment="1">
      <alignment textRotation="90" wrapText="1"/>
    </xf>
    <xf numFmtId="0" fontId="21" fillId="0" borderId="0" xfId="1" applyFont="1" applyFill="1" applyAlignment="1">
      <alignment wrapText="1"/>
    </xf>
    <xf numFmtId="0" fontId="9" fillId="0" borderId="1" xfId="1" applyFont="1" applyFill="1" applyBorder="1" applyAlignment="1">
      <alignment horizontal="center" vertical="top" wrapText="1"/>
    </xf>
    <xf numFmtId="0" fontId="10" fillId="0" borderId="1" xfId="1" applyFont="1" applyFill="1" applyBorder="1" applyAlignment="1">
      <alignment horizontal="center" vertical="top" wrapText="1"/>
    </xf>
    <xf numFmtId="0" fontId="12" fillId="5" borderId="1" xfId="1" applyFont="1" applyFill="1" applyBorder="1" applyAlignment="1">
      <alignment horizontal="center" vertical="center" wrapText="1"/>
    </xf>
    <xf numFmtId="1" fontId="12" fillId="5" borderId="1" xfId="1" applyNumberFormat="1" applyFont="1" applyFill="1" applyBorder="1" applyAlignment="1">
      <alignment horizontal="center" vertical="center" wrapText="1"/>
    </xf>
    <xf numFmtId="1" fontId="20" fillId="0" borderId="0" xfId="1" applyNumberFormat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9" fillId="0" borderId="1" xfId="1" applyFont="1" applyBorder="1" applyAlignment="1" applyProtection="1">
      <alignment vertical="top" wrapText="1"/>
      <protection hidden="1"/>
    </xf>
    <xf numFmtId="0" fontId="9" fillId="0" borderId="1" xfId="1" applyFont="1" applyBorder="1" applyAlignment="1">
      <alignment vertical="top" wrapText="1"/>
    </xf>
    <xf numFmtId="0" fontId="9" fillId="0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9" fillId="6" borderId="1" xfId="1" applyNumberFormat="1" applyFont="1" applyFill="1" applyBorder="1" applyAlignment="1">
      <alignment horizontal="center" vertical="center"/>
    </xf>
    <xf numFmtId="1" fontId="9" fillId="7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2" fillId="7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1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left" vertical="center" wrapText="1"/>
    </xf>
    <xf numFmtId="1" fontId="2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1" xfId="1" applyFont="1" applyFill="1" applyBorder="1" applyAlignment="1">
      <alignment vertical="top" wrapText="1"/>
    </xf>
    <xf numFmtId="0" fontId="9" fillId="5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5" fillId="0" borderId="1" xfId="1" applyFont="1" applyBorder="1" applyAlignment="1" applyProtection="1">
      <alignment vertical="top" wrapText="1"/>
      <protection hidden="1"/>
    </xf>
    <xf numFmtId="0" fontId="12" fillId="5" borderId="1" xfId="1" applyFont="1" applyFill="1" applyBorder="1" applyAlignment="1">
      <alignment vertical="center" wrapText="1"/>
    </xf>
    <xf numFmtId="0" fontId="12" fillId="8" borderId="1" xfId="1" applyFont="1" applyFill="1" applyBorder="1" applyAlignment="1">
      <alignment vertical="center" wrapText="1"/>
    </xf>
    <xf numFmtId="0" fontId="12" fillId="8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wrapText="1"/>
    </xf>
    <xf numFmtId="49" fontId="12" fillId="8" borderId="1" xfId="1" applyNumberFormat="1" applyFont="1" applyFill="1" applyBorder="1" applyAlignment="1">
      <alignment horizontal="center" vertical="center" wrapText="1"/>
    </xf>
    <xf numFmtId="0" fontId="15" fillId="9" borderId="1" xfId="1" applyFont="1" applyFill="1" applyBorder="1" applyAlignment="1">
      <alignment vertical="top" wrapText="1"/>
    </xf>
    <xf numFmtId="0" fontId="12" fillId="9" borderId="1" xfId="1" applyFont="1" applyFill="1" applyBorder="1" applyAlignment="1">
      <alignment vertical="top" wrapText="1"/>
    </xf>
    <xf numFmtId="0" fontId="12" fillId="9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top" wrapText="1"/>
    </xf>
    <xf numFmtId="0" fontId="9" fillId="10" borderId="1" xfId="1" applyFont="1" applyFill="1" applyBorder="1" applyAlignment="1">
      <alignment vertical="center" wrapText="1"/>
    </xf>
    <xf numFmtId="0" fontId="9" fillId="10" borderId="1" xfId="1" applyFont="1" applyFill="1" applyBorder="1" applyAlignment="1">
      <alignment horizontal="center" vertical="center" wrapText="1"/>
    </xf>
    <xf numFmtId="49" fontId="9" fillId="10" borderId="1" xfId="1" applyNumberFormat="1" applyFont="1" applyFill="1" applyBorder="1" applyAlignment="1">
      <alignment horizontal="center" vertical="center" wrapText="1"/>
    </xf>
    <xf numFmtId="0" fontId="9" fillId="10" borderId="1" xfId="1" applyNumberFormat="1" applyFont="1" applyFill="1" applyBorder="1" applyAlignment="1">
      <alignment horizontal="center" vertical="center"/>
    </xf>
    <xf numFmtId="0" fontId="9" fillId="10" borderId="1" xfId="1" applyFont="1" applyFill="1" applyBorder="1" applyAlignment="1">
      <alignment horizontal="center" vertical="center"/>
    </xf>
    <xf numFmtId="0" fontId="9" fillId="11" borderId="1" xfId="1" applyFont="1" applyFill="1" applyBorder="1" applyAlignment="1">
      <alignment vertical="center" wrapText="1"/>
    </xf>
    <xf numFmtId="0" fontId="9" fillId="11" borderId="1" xfId="1" applyFont="1" applyFill="1" applyBorder="1" applyAlignment="1">
      <alignment horizontal="center" vertical="center" wrapText="1"/>
    </xf>
    <xf numFmtId="49" fontId="9" fillId="11" borderId="1" xfId="1" applyNumberFormat="1" applyFont="1" applyFill="1" applyBorder="1" applyAlignment="1">
      <alignment horizontal="center" vertical="center" wrapText="1"/>
    </xf>
    <xf numFmtId="0" fontId="9" fillId="11" borderId="1" xfId="1" applyNumberFormat="1" applyFont="1" applyFill="1" applyBorder="1" applyAlignment="1">
      <alignment horizontal="center" vertical="center"/>
    </xf>
    <xf numFmtId="0" fontId="9" fillId="11" borderId="1" xfId="1" applyFont="1" applyFill="1" applyBorder="1" applyAlignment="1">
      <alignment horizontal="center" vertical="center"/>
    </xf>
    <xf numFmtId="0" fontId="9" fillId="9" borderId="1" xfId="1" applyFont="1" applyFill="1" applyBorder="1" applyAlignment="1">
      <alignment vertical="top" wrapText="1"/>
    </xf>
    <xf numFmtId="49" fontId="12" fillId="9" borderId="1" xfId="1" applyNumberFormat="1" applyFont="1" applyFill="1" applyBorder="1" applyAlignment="1">
      <alignment horizontal="center" vertical="center" wrapText="1"/>
    </xf>
    <xf numFmtId="0" fontId="12" fillId="8" borderId="1" xfId="1" applyNumberFormat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vertical="center"/>
    </xf>
    <xf numFmtId="0" fontId="12" fillId="7" borderId="1" xfId="1" applyFont="1" applyFill="1" applyBorder="1" applyAlignment="1">
      <alignment vertical="center" wrapText="1"/>
    </xf>
    <xf numFmtId="0" fontId="12" fillId="7" borderId="1" xfId="1" applyFont="1" applyFill="1" applyBorder="1" applyAlignment="1">
      <alignment horizontal="center" vertical="center" wrapText="1"/>
    </xf>
    <xf numFmtId="1" fontId="12" fillId="7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" fontId="20" fillId="0" borderId="0" xfId="1" applyNumberFormat="1" applyFont="1" applyFill="1"/>
    <xf numFmtId="0" fontId="9" fillId="0" borderId="0" xfId="1" applyFont="1" applyFill="1"/>
    <xf numFmtId="0" fontId="9" fillId="0" borderId="0" xfId="1" applyNumberFormat="1" applyFont="1" applyFill="1"/>
    <xf numFmtId="0" fontId="15" fillId="0" borderId="0" xfId="1" applyNumberFormat="1" applyFont="1" applyFill="1"/>
    <xf numFmtId="0" fontId="12" fillId="0" borderId="1" xfId="1" applyFont="1" applyFill="1" applyBorder="1" applyAlignment="1">
      <alignment horizontal="center" vertical="center" wrapText="1"/>
    </xf>
    <xf numFmtId="0" fontId="26" fillId="0" borderId="0" xfId="1" applyFont="1" applyFill="1"/>
    <xf numFmtId="0" fontId="17" fillId="0" borderId="0" xfId="1" applyFont="1" applyFill="1"/>
    <xf numFmtId="0" fontId="20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1" fontId="12" fillId="9" borderId="1" xfId="1" applyNumberFormat="1" applyFont="1" applyFill="1" applyBorder="1" applyAlignment="1">
      <alignment horizontal="center" vertical="center" wrapText="1"/>
    </xf>
    <xf numFmtId="1" fontId="20" fillId="0" borderId="1" xfId="1" applyNumberFormat="1" applyFont="1" applyFill="1" applyBorder="1" applyAlignment="1">
      <alignment horizontal="center" vertical="center" wrapText="1"/>
    </xf>
    <xf numFmtId="0" fontId="20" fillId="0" borderId="1" xfId="1" applyNumberFormat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left" vertical="center" wrapText="1"/>
    </xf>
    <xf numFmtId="0" fontId="9" fillId="0" borderId="0" xfId="0" applyFont="1" applyAlignment="1"/>
    <xf numFmtId="0" fontId="19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9" fillId="0" borderId="0" xfId="1" applyFont="1" applyAlignment="1"/>
    <xf numFmtId="0" fontId="18" fillId="0" borderId="0" xfId="1" applyFont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12" fillId="0" borderId="8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left" vertical="center" wrapText="1"/>
    </xf>
    <xf numFmtId="0" fontId="12" fillId="8" borderId="8" xfId="1" applyFont="1" applyFill="1" applyBorder="1" applyAlignment="1">
      <alignment horizontal="left" vertical="center" wrapText="1"/>
    </xf>
    <xf numFmtId="0" fontId="12" fillId="8" borderId="5" xfId="1" applyFont="1" applyFill="1" applyBorder="1" applyAlignment="1">
      <alignment horizontal="left" vertical="center" wrapText="1"/>
    </xf>
    <xf numFmtId="0" fontId="12" fillId="7" borderId="8" xfId="1" applyFont="1" applyFill="1" applyBorder="1" applyAlignment="1">
      <alignment horizontal="center" vertical="center" wrapText="1"/>
    </xf>
    <xf numFmtId="0" fontId="12" fillId="7" borderId="5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left" wrapText="1"/>
    </xf>
    <xf numFmtId="0" fontId="12" fillId="0" borderId="5" xfId="1" applyFont="1" applyFill="1" applyBorder="1" applyAlignment="1">
      <alignment horizontal="left" wrapText="1"/>
    </xf>
    <xf numFmtId="0" fontId="9" fillId="11" borderId="8" xfId="1" applyFont="1" applyFill="1" applyBorder="1" applyAlignment="1">
      <alignment horizontal="left" vertical="center" wrapText="1"/>
    </xf>
    <xf numFmtId="0" fontId="9" fillId="11" borderId="5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12" fillId="9" borderId="8" xfId="1" applyFont="1" applyFill="1" applyBorder="1" applyAlignment="1">
      <alignment horizontal="center" vertical="top" wrapText="1"/>
    </xf>
    <xf numFmtId="0" fontId="12" fillId="9" borderId="5" xfId="1" applyFont="1" applyFill="1" applyBorder="1" applyAlignment="1">
      <alignment horizontal="center" vertical="top" wrapText="1"/>
    </xf>
    <xf numFmtId="0" fontId="9" fillId="0" borderId="8" xfId="1" applyFont="1" applyFill="1" applyBorder="1" applyAlignment="1">
      <alignment horizontal="left" wrapText="1"/>
    </xf>
    <xf numFmtId="0" fontId="9" fillId="0" borderId="5" xfId="1" applyFont="1" applyFill="1" applyBorder="1" applyAlignment="1">
      <alignment horizontal="left" wrapText="1"/>
    </xf>
    <xf numFmtId="0" fontId="9" fillId="10" borderId="8" xfId="1" applyFont="1" applyFill="1" applyBorder="1" applyAlignment="1">
      <alignment horizontal="left" vertical="center" wrapText="1"/>
    </xf>
    <xf numFmtId="0" fontId="9" fillId="10" borderId="5" xfId="1" applyFont="1" applyFill="1" applyBorder="1" applyAlignment="1">
      <alignment horizontal="left" vertical="center" wrapText="1"/>
    </xf>
    <xf numFmtId="0" fontId="9" fillId="0" borderId="8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wrapText="1"/>
    </xf>
    <xf numFmtId="0" fontId="2" fillId="0" borderId="5" xfId="1" applyFont="1" applyBorder="1" applyAlignment="1">
      <alignment horizontal="left" wrapText="1"/>
    </xf>
    <xf numFmtId="0" fontId="12" fillId="9" borderId="8" xfId="1" applyFont="1" applyFill="1" applyBorder="1" applyAlignment="1">
      <alignment horizontal="left" vertical="center" wrapText="1"/>
    </xf>
    <xf numFmtId="0" fontId="12" fillId="9" borderId="5" xfId="1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2" fillId="8" borderId="8" xfId="1" applyFont="1" applyFill="1" applyBorder="1" applyAlignment="1">
      <alignment horizontal="center" vertical="center" wrapText="1"/>
    </xf>
    <xf numFmtId="0" fontId="12" fillId="8" borderId="5" xfId="1" applyFont="1" applyFill="1" applyBorder="1" applyAlignment="1">
      <alignment horizontal="center" vertical="center" wrapText="1"/>
    </xf>
    <xf numFmtId="0" fontId="15" fillId="0" borderId="8" xfId="1" applyFont="1" applyBorder="1" applyAlignment="1">
      <alignment horizontal="left" vertical="top" wrapText="1"/>
    </xf>
    <xf numFmtId="0" fontId="15" fillId="0" borderId="5" xfId="1" applyFont="1" applyBorder="1" applyAlignment="1">
      <alignment horizontal="left" vertical="top" wrapText="1"/>
    </xf>
    <xf numFmtId="0" fontId="12" fillId="5" borderId="8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9" fillId="0" borderId="8" xfId="2" applyFont="1" applyBorder="1" applyAlignment="1">
      <alignment horizontal="left" wrapText="1"/>
    </xf>
    <xf numFmtId="0" fontId="9" fillId="0" borderId="5" xfId="2" applyFont="1" applyBorder="1" applyAlignment="1">
      <alignment horizontal="left" wrapText="1"/>
    </xf>
    <xf numFmtId="0" fontId="9" fillId="0" borderId="8" xfId="1" applyFont="1" applyBorder="1" applyAlignment="1">
      <alignment vertical="center" wrapText="1"/>
    </xf>
    <xf numFmtId="0" fontId="9" fillId="0" borderId="5" xfId="1" applyFont="1" applyBorder="1" applyAlignment="1">
      <alignment vertical="center" wrapText="1"/>
    </xf>
    <xf numFmtId="0" fontId="12" fillId="5" borderId="8" xfId="1" applyFont="1" applyFill="1" applyBorder="1" applyAlignment="1">
      <alignment horizontal="center" vertical="top" wrapText="1"/>
    </xf>
    <xf numFmtId="0" fontId="12" fillId="5" borderId="5" xfId="1" applyFont="1" applyFill="1" applyBorder="1" applyAlignment="1">
      <alignment horizontal="center" vertical="top" wrapText="1"/>
    </xf>
    <xf numFmtId="0" fontId="9" fillId="0" borderId="8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9" fillId="0" borderId="10" xfId="1" applyFont="1" applyBorder="1" applyAlignment="1" applyProtection="1">
      <alignment horizontal="left" vertical="center" wrapText="1"/>
      <protection hidden="1"/>
    </xf>
    <xf numFmtId="0" fontId="9" fillId="0" borderId="2" xfId="1" applyFont="1" applyBorder="1" applyAlignment="1" applyProtection="1">
      <alignment horizontal="left" vertical="center" wrapText="1"/>
      <protection hidden="1"/>
    </xf>
    <xf numFmtId="0" fontId="9" fillId="0" borderId="7" xfId="1" applyFont="1" applyBorder="1" applyAlignment="1" applyProtection="1">
      <alignment horizontal="left" vertical="center" wrapText="1"/>
      <protection hidden="1"/>
    </xf>
    <xf numFmtId="0" fontId="9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vertical="top" wrapText="1"/>
    </xf>
    <xf numFmtId="0" fontId="12" fillId="0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right"/>
    </xf>
    <xf numFmtId="0" fontId="12" fillId="0" borderId="0" xfId="1" applyFont="1" applyFill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textRotation="90" wrapText="1"/>
    </xf>
    <xf numFmtId="0" fontId="12" fillId="0" borderId="10" xfId="1" applyFont="1" applyFill="1" applyBorder="1" applyAlignment="1">
      <alignment horizontal="center" vertical="center" textRotation="1" wrapText="1"/>
    </xf>
    <xf numFmtId="0" fontId="12" fillId="0" borderId="7" xfId="1" applyFont="1" applyFill="1" applyBorder="1" applyAlignment="1">
      <alignment horizontal="center" vertical="center" textRotation="1" wrapText="1"/>
    </xf>
    <xf numFmtId="0" fontId="12" fillId="0" borderId="2" xfId="1" applyFont="1" applyFill="1" applyBorder="1" applyAlignment="1">
      <alignment horizontal="center" vertical="center" textRotation="1" wrapText="1"/>
    </xf>
    <xf numFmtId="0" fontId="12" fillId="0" borderId="1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7938</xdr:colOff>
      <xdr:row>2</xdr:row>
      <xdr:rowOff>0</xdr:rowOff>
    </xdr:from>
    <xdr:to>
      <xdr:col>8</xdr:col>
      <xdr:colOff>150812</xdr:colOff>
      <xdr:row>2</xdr:row>
      <xdr:rowOff>1588</xdr:rowOff>
    </xdr:to>
    <xdr:cxnSp macro="">
      <xdr:nvCxnSpPr>
        <xdr:cNvPr id="2" name="Прямая соединительная линия 1"/>
        <xdr:cNvCxnSpPr/>
      </xdr:nvCxnSpPr>
      <xdr:spPr>
        <a:xfrm>
          <a:off x="7938" y="409575"/>
          <a:ext cx="4800599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A24" sqref="A24"/>
    </sheetView>
  </sheetViews>
  <sheetFormatPr defaultRowHeight="15" x14ac:dyDescent="0.25"/>
  <cols>
    <col min="1" max="16384" width="9.140625" style="54"/>
  </cols>
  <sheetData>
    <row r="1" spans="1:15" ht="15.75" x14ac:dyDescent="0.25">
      <c r="A1" s="135"/>
      <c r="B1" s="135"/>
      <c r="C1" s="135"/>
      <c r="D1" s="135"/>
      <c r="E1" s="135"/>
      <c r="F1" s="135"/>
      <c r="G1" s="135"/>
      <c r="H1" s="53"/>
      <c r="I1" s="139"/>
      <c r="J1" s="139"/>
      <c r="K1" s="139"/>
      <c r="L1" s="139"/>
      <c r="M1" s="139"/>
      <c r="N1" s="139"/>
      <c r="O1" s="139"/>
    </row>
    <row r="2" spans="1:15" ht="15.75" x14ac:dyDescent="0.25">
      <c r="A2" s="135"/>
      <c r="B2" s="135"/>
      <c r="C2" s="135"/>
      <c r="D2" s="135"/>
      <c r="E2" s="135"/>
      <c r="F2" s="135"/>
      <c r="G2" s="135"/>
      <c r="H2" s="53"/>
      <c r="I2" s="139"/>
      <c r="J2" s="139"/>
      <c r="K2" s="139"/>
      <c r="L2" s="139"/>
      <c r="M2" s="139"/>
      <c r="N2" s="139"/>
      <c r="O2" s="139"/>
    </row>
    <row r="3" spans="1:15" ht="15.75" x14ac:dyDescent="0.25">
      <c r="A3" s="135"/>
      <c r="B3" s="135"/>
      <c r="C3" s="135"/>
      <c r="D3" s="135"/>
      <c r="E3" s="135"/>
      <c r="F3" s="135"/>
      <c r="G3" s="135"/>
      <c r="H3" s="53"/>
      <c r="I3" s="139"/>
      <c r="J3" s="139"/>
      <c r="K3" s="139"/>
      <c r="L3" s="139"/>
      <c r="M3" s="139"/>
      <c r="N3" s="139"/>
      <c r="O3" s="53"/>
    </row>
    <row r="4" spans="1:15" ht="15.75" x14ac:dyDescent="0.25">
      <c r="A4" s="135"/>
      <c r="B4" s="135"/>
      <c r="C4" s="135"/>
      <c r="D4" s="135"/>
      <c r="E4" s="135"/>
      <c r="F4" s="135"/>
      <c r="G4" s="135"/>
      <c r="H4" s="53"/>
      <c r="I4" s="139"/>
      <c r="J4" s="139"/>
      <c r="K4" s="139"/>
      <c r="L4" s="139"/>
      <c r="M4" s="139"/>
      <c r="N4" s="139"/>
      <c r="O4" s="53"/>
    </row>
    <row r="5" spans="1:15" ht="15.75" x14ac:dyDescent="0.25">
      <c r="A5" s="135"/>
      <c r="B5" s="135"/>
      <c r="C5" s="135"/>
      <c r="D5" s="135"/>
      <c r="E5" s="135"/>
      <c r="F5" s="135"/>
      <c r="G5" s="135"/>
      <c r="H5" s="53"/>
      <c r="I5" s="139"/>
      <c r="J5" s="139"/>
      <c r="K5" s="139"/>
      <c r="L5" s="139"/>
      <c r="M5" s="139"/>
      <c r="N5" s="139"/>
      <c r="O5" s="53"/>
    </row>
    <row r="6" spans="1:15" ht="15.75" x14ac:dyDescent="0.25">
      <c r="A6" s="140"/>
      <c r="B6" s="140"/>
      <c r="C6" s="140"/>
      <c r="D6" s="140"/>
      <c r="E6" s="140"/>
      <c r="F6" s="140"/>
      <c r="G6" s="140"/>
      <c r="H6" s="53"/>
      <c r="I6" s="139"/>
      <c r="J6" s="139"/>
      <c r="K6" s="139"/>
      <c r="L6" s="139"/>
      <c r="M6" s="139"/>
      <c r="N6" s="139"/>
      <c r="O6" s="53"/>
    </row>
    <row r="7" spans="1:15" ht="15.75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18.75" x14ac:dyDescent="0.3">
      <c r="A8" s="53"/>
      <c r="B8" s="53"/>
      <c r="C8" s="53"/>
      <c r="D8" s="136"/>
      <c r="E8" s="136"/>
      <c r="F8" s="136"/>
      <c r="G8" s="136"/>
      <c r="H8" s="136"/>
      <c r="I8" s="136"/>
      <c r="J8" s="136"/>
      <c r="K8" s="136"/>
      <c r="L8" s="53"/>
      <c r="M8" s="53"/>
      <c r="N8" s="53"/>
      <c r="O8" s="53"/>
    </row>
    <row r="9" spans="1:15" ht="15.75" x14ac:dyDescent="0.25">
      <c r="A9" s="53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53"/>
      <c r="O9" s="53"/>
    </row>
    <row r="10" spans="1:15" ht="15.75" x14ac:dyDescent="0.25">
      <c r="A10" s="53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53"/>
      <c r="O10" s="53"/>
    </row>
    <row r="11" spans="1:15" ht="15.75" x14ac:dyDescent="0.25">
      <c r="A11" s="53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53"/>
      <c r="O11" s="53"/>
    </row>
    <row r="12" spans="1:15" ht="15.75" x14ac:dyDescent="0.25">
      <c r="A12" s="53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53"/>
      <c r="O12" s="53"/>
    </row>
    <row r="13" spans="1:15" ht="15.75" x14ac:dyDescent="0.25">
      <c r="A13" s="53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53"/>
      <c r="O13" s="53"/>
    </row>
    <row r="14" spans="1:15" ht="15.75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ht="15.75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5" ht="15.75" x14ac:dyDescent="0.2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53"/>
      <c r="O16" s="53"/>
    </row>
    <row r="17" spans="1:15" ht="15.75" x14ac:dyDescent="0.2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53"/>
      <c r="O17" s="53"/>
    </row>
    <row r="18" spans="1:15" ht="15.75" x14ac:dyDescent="0.2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53"/>
      <c r="O18" s="53"/>
    </row>
    <row r="19" spans="1:15" ht="15.75" x14ac:dyDescent="0.25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</row>
    <row r="20" spans="1:15" x14ac:dyDescent="0.25">
      <c r="A20" s="51"/>
      <c r="B20"/>
      <c r="C20"/>
      <c r="D20"/>
      <c r="E20"/>
      <c r="F20"/>
      <c r="G20"/>
      <c r="H20"/>
      <c r="I20"/>
      <c r="J20"/>
      <c r="K20"/>
      <c r="L20"/>
      <c r="M20"/>
    </row>
    <row r="21" spans="1:15" x14ac:dyDescent="0.25">
      <c r="A21" s="52"/>
      <c r="B21"/>
      <c r="C21"/>
      <c r="D21"/>
      <c r="E21"/>
      <c r="F21"/>
      <c r="G21"/>
      <c r="H21"/>
      <c r="I21"/>
      <c r="J21"/>
      <c r="K21"/>
      <c r="L21"/>
      <c r="M21"/>
    </row>
    <row r="22" spans="1:15" x14ac:dyDescent="0.25">
      <c r="A22" s="51"/>
      <c r="B22"/>
      <c r="C22"/>
      <c r="D22"/>
      <c r="E22"/>
      <c r="F22"/>
      <c r="G22"/>
      <c r="H22"/>
      <c r="I22"/>
      <c r="J22"/>
      <c r="K22"/>
      <c r="L22"/>
      <c r="M22"/>
    </row>
    <row r="23" spans="1:15" x14ac:dyDescent="0.25">
      <c r="A23" s="51"/>
      <c r="B23"/>
      <c r="C23"/>
      <c r="D23"/>
      <c r="E23"/>
      <c r="F23"/>
      <c r="G23"/>
      <c r="H23"/>
      <c r="I23"/>
      <c r="J23"/>
      <c r="K23"/>
      <c r="L23"/>
      <c r="M23"/>
    </row>
    <row r="24" spans="1:15" x14ac:dyDescent="0.25">
      <c r="A24" s="51"/>
      <c r="B24"/>
      <c r="C24"/>
      <c r="D24"/>
      <c r="E24"/>
      <c r="F24"/>
      <c r="G24"/>
      <c r="H24"/>
      <c r="I24"/>
      <c r="J24"/>
      <c r="K24"/>
      <c r="L24"/>
      <c r="M24"/>
    </row>
  </sheetData>
  <mergeCells count="22">
    <mergeCell ref="A1:G1"/>
    <mergeCell ref="I1:O1"/>
    <mergeCell ref="A2:G2"/>
    <mergeCell ref="I2:O2"/>
    <mergeCell ref="A3:G3"/>
    <mergeCell ref="I3:N3"/>
    <mergeCell ref="A4:G4"/>
    <mergeCell ref="I4:N4"/>
    <mergeCell ref="A5:G5"/>
    <mergeCell ref="I5:N5"/>
    <mergeCell ref="A6:G6"/>
    <mergeCell ref="I6:N6"/>
    <mergeCell ref="A16:M16"/>
    <mergeCell ref="A17:M17"/>
    <mergeCell ref="A18:M18"/>
    <mergeCell ref="A19:M19"/>
    <mergeCell ref="D8:K8"/>
    <mergeCell ref="B9:M9"/>
    <mergeCell ref="B10:M10"/>
    <mergeCell ref="B11:M11"/>
    <mergeCell ref="B12:M12"/>
    <mergeCell ref="B13:M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123" zoomScaleNormal="123" workbookViewId="0">
      <selection activeCell="U34" sqref="U32:U34"/>
    </sheetView>
  </sheetViews>
  <sheetFormatPr defaultRowHeight="12.75" x14ac:dyDescent="0.2"/>
  <cols>
    <col min="1" max="53" width="2.7109375" style="55" customWidth="1"/>
    <col min="54" max="54" width="2.5703125" style="55" customWidth="1"/>
    <col min="55" max="55" width="3" style="55" bestFit="1" customWidth="1"/>
    <col min="56" max="56" width="2.28515625" style="55" customWidth="1"/>
    <col min="57" max="142" width="2.5703125" style="55" customWidth="1"/>
    <col min="143" max="16384" width="9.140625" style="55"/>
  </cols>
  <sheetData/>
  <pageMargins left="0.25" right="0.25" top="0.75" bottom="0.75" header="0.3" footer="0.3"/>
  <pageSetup paperSize="9" scale="98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82"/>
  <sheetViews>
    <sheetView zoomScale="81" zoomScaleNormal="81" workbookViewId="0">
      <selection activeCell="B67" sqref="B67"/>
    </sheetView>
  </sheetViews>
  <sheetFormatPr defaultRowHeight="15" x14ac:dyDescent="0.25"/>
  <cols>
    <col min="1" max="1" width="11.7109375" customWidth="1"/>
    <col min="2" max="2" width="36.5703125" customWidth="1"/>
    <col min="3" max="3" width="4.28515625" customWidth="1"/>
    <col min="4" max="4" width="4.42578125" customWidth="1"/>
    <col min="5" max="6" width="4.28515625" customWidth="1"/>
    <col min="7" max="7" width="4.5703125" customWidth="1"/>
    <col min="8" max="8" width="4.85546875" customWidth="1"/>
    <col min="10" max="11" width="8.85546875" customWidth="1"/>
  </cols>
  <sheetData>
    <row r="2" spans="1:23" ht="15.75" thickBot="1" x14ac:dyDescent="0.3"/>
    <row r="3" spans="1:23" ht="33.6" customHeight="1" thickBot="1" x14ac:dyDescent="0.3">
      <c r="A3" s="152" t="s">
        <v>0</v>
      </c>
      <c r="B3" s="149" t="s">
        <v>135</v>
      </c>
      <c r="C3" s="149" t="s">
        <v>2</v>
      </c>
      <c r="D3" s="151"/>
      <c r="E3" s="151"/>
      <c r="F3" s="151"/>
      <c r="G3" s="151"/>
      <c r="H3" s="151"/>
      <c r="I3" s="153" t="s">
        <v>3</v>
      </c>
      <c r="J3" s="153"/>
      <c r="K3" s="154"/>
      <c r="L3" s="154"/>
      <c r="M3" s="154"/>
      <c r="N3" s="154"/>
      <c r="O3" s="154"/>
      <c r="P3" s="154"/>
      <c r="Q3" s="154"/>
      <c r="R3" s="149" t="s">
        <v>15</v>
      </c>
      <c r="S3" s="150"/>
      <c r="T3" s="150"/>
      <c r="U3" s="150"/>
      <c r="V3" s="150"/>
      <c r="W3" s="150"/>
    </row>
    <row r="4" spans="1:23" ht="33.6" customHeight="1" thickBot="1" x14ac:dyDescent="0.3">
      <c r="A4" s="152"/>
      <c r="B4" s="149"/>
      <c r="C4" s="151"/>
      <c r="D4" s="151"/>
      <c r="E4" s="151"/>
      <c r="F4" s="151"/>
      <c r="G4" s="151"/>
      <c r="H4" s="151"/>
      <c r="I4" s="155" t="s">
        <v>4</v>
      </c>
      <c r="J4" s="152" t="s">
        <v>5</v>
      </c>
      <c r="K4" s="152" t="s">
        <v>5</v>
      </c>
      <c r="L4" s="149" t="s">
        <v>6</v>
      </c>
      <c r="M4" s="150"/>
      <c r="N4" s="150"/>
      <c r="O4" s="150"/>
      <c r="P4" s="150"/>
      <c r="Q4" s="150"/>
      <c r="R4" s="149" t="s">
        <v>16</v>
      </c>
      <c r="S4" s="151"/>
      <c r="T4" s="149" t="s">
        <v>17</v>
      </c>
      <c r="U4" s="151"/>
      <c r="V4" s="149" t="s">
        <v>18</v>
      </c>
      <c r="W4" s="149"/>
    </row>
    <row r="5" spans="1:23" ht="14.45" customHeight="1" thickBot="1" x14ac:dyDescent="0.3">
      <c r="A5" s="152"/>
      <c r="B5" s="149"/>
      <c r="C5" s="151"/>
      <c r="D5" s="151"/>
      <c r="E5" s="151"/>
      <c r="F5" s="151"/>
      <c r="G5" s="151"/>
      <c r="H5" s="151"/>
      <c r="I5" s="156"/>
      <c r="J5" s="157"/>
      <c r="K5" s="157"/>
      <c r="L5" s="149" t="s">
        <v>7</v>
      </c>
      <c r="M5" s="150"/>
      <c r="N5" s="150"/>
      <c r="O5" s="150"/>
      <c r="P5" s="152" t="s">
        <v>13</v>
      </c>
      <c r="Q5" s="152" t="s">
        <v>14</v>
      </c>
      <c r="R5" s="149" t="s">
        <v>129</v>
      </c>
      <c r="S5" s="149" t="s">
        <v>130</v>
      </c>
      <c r="T5" s="149" t="s">
        <v>131</v>
      </c>
      <c r="U5" s="149" t="s">
        <v>132</v>
      </c>
      <c r="V5" s="149" t="s">
        <v>133</v>
      </c>
      <c r="W5" s="149" t="s">
        <v>134</v>
      </c>
    </row>
    <row r="6" spans="1:23" ht="16.5" thickBot="1" x14ac:dyDescent="0.3">
      <c r="A6" s="152"/>
      <c r="B6" s="149"/>
      <c r="C6" s="153" t="s">
        <v>1</v>
      </c>
      <c r="D6" s="154"/>
      <c r="E6" s="154"/>
      <c r="F6" s="154"/>
      <c r="G6" s="154"/>
      <c r="H6" s="154"/>
      <c r="I6" s="156"/>
      <c r="J6" s="157"/>
      <c r="K6" s="157"/>
      <c r="L6" s="152" t="s">
        <v>9</v>
      </c>
      <c r="M6" s="149" t="s">
        <v>8</v>
      </c>
      <c r="N6" s="150"/>
      <c r="O6" s="150"/>
      <c r="P6" s="157"/>
      <c r="Q6" s="157"/>
      <c r="R6" s="150"/>
      <c r="S6" s="150"/>
      <c r="T6" s="150"/>
      <c r="U6" s="150"/>
      <c r="V6" s="150"/>
      <c r="W6" s="150"/>
    </row>
    <row r="7" spans="1:23" ht="127.9" customHeight="1" thickBot="1" x14ac:dyDescent="0.3">
      <c r="A7" s="152"/>
      <c r="B7" s="149"/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56"/>
      <c r="J7" s="157"/>
      <c r="K7" s="157"/>
      <c r="L7" s="157"/>
      <c r="M7" s="7" t="s">
        <v>10</v>
      </c>
      <c r="N7" s="7" t="s">
        <v>11</v>
      </c>
      <c r="O7" s="7" t="s">
        <v>12</v>
      </c>
      <c r="P7" s="157"/>
      <c r="Q7" s="157"/>
      <c r="R7" s="150"/>
      <c r="S7" s="150"/>
      <c r="T7" s="150"/>
      <c r="U7" s="150"/>
      <c r="V7" s="150"/>
      <c r="W7" s="150"/>
    </row>
    <row r="8" spans="1:23" ht="19.5" customHeight="1" thickBot="1" x14ac:dyDescent="0.3">
      <c r="A8" s="14" t="s">
        <v>32</v>
      </c>
      <c r="B8" s="15" t="s">
        <v>136</v>
      </c>
      <c r="C8" s="14"/>
      <c r="D8" s="14"/>
      <c r="E8" s="14"/>
      <c r="F8" s="14"/>
      <c r="G8" s="14"/>
      <c r="H8" s="14"/>
      <c r="I8" s="14">
        <f>SUM(I9,I19)</f>
        <v>1512</v>
      </c>
      <c r="J8" s="14">
        <f>SUM(J9+J19)</f>
        <v>72</v>
      </c>
      <c r="K8" s="14">
        <f>SUM(K9+K19)</f>
        <v>36</v>
      </c>
      <c r="L8" s="14">
        <f>SUM(L9+L19)</f>
        <v>1404</v>
      </c>
      <c r="M8" s="14">
        <f>SUM(M9+M19)</f>
        <v>980</v>
      </c>
      <c r="N8" s="14">
        <f>SUM(N9+N19)</f>
        <v>432</v>
      </c>
      <c r="O8" s="14"/>
      <c r="P8" s="14"/>
      <c r="Q8" s="14">
        <v>36</v>
      </c>
      <c r="R8" s="14">
        <f>SUM(R9+R19)</f>
        <v>612</v>
      </c>
      <c r="S8" s="14">
        <f>SUM(S9+S19)</f>
        <v>792</v>
      </c>
      <c r="T8" s="14"/>
      <c r="U8" s="14"/>
      <c r="V8" s="14"/>
      <c r="W8" s="14"/>
    </row>
    <row r="9" spans="1:23" ht="16.5" thickBot="1" x14ac:dyDescent="0.3">
      <c r="A9" s="28" t="s">
        <v>138</v>
      </c>
      <c r="B9" s="29" t="s">
        <v>137</v>
      </c>
      <c r="C9" s="30"/>
      <c r="D9" s="30"/>
      <c r="E9" s="31"/>
      <c r="F9" s="31"/>
      <c r="G9" s="31"/>
      <c r="H9" s="31"/>
      <c r="I9" s="31">
        <f>SUM(I10:I18)</f>
        <v>902</v>
      </c>
      <c r="J9" s="31">
        <f>SUM(J10:J18)</f>
        <v>36</v>
      </c>
      <c r="K9" s="31">
        <f>SUM(K10:K17)</f>
        <v>0</v>
      </c>
      <c r="L9" s="31">
        <f>SUM(L10:L17)</f>
        <v>842</v>
      </c>
      <c r="M9" s="31">
        <f>SUM(M10:M17)</f>
        <v>626</v>
      </c>
      <c r="N9" s="31">
        <f>SUM(N10:N17)</f>
        <v>224</v>
      </c>
      <c r="O9" s="31"/>
      <c r="P9" s="31"/>
      <c r="Q9" s="31"/>
      <c r="R9" s="31">
        <f>SUM(R10:R17)</f>
        <v>358</v>
      </c>
      <c r="S9" s="31">
        <f>SUM(S10:S17)</f>
        <v>484</v>
      </c>
      <c r="T9" s="31"/>
      <c r="U9" s="31"/>
      <c r="V9" s="31"/>
      <c r="W9" s="31"/>
    </row>
    <row r="10" spans="1:23" ht="16.5" thickBot="1" x14ac:dyDescent="0.3">
      <c r="A10" s="27" t="s">
        <v>139</v>
      </c>
      <c r="B10" s="32" t="s">
        <v>118</v>
      </c>
      <c r="C10" s="11"/>
      <c r="D10" s="11" t="s">
        <v>75</v>
      </c>
      <c r="E10" s="8"/>
      <c r="F10" s="8"/>
      <c r="G10" s="8"/>
      <c r="H10" s="8"/>
      <c r="I10" s="22">
        <v>90</v>
      </c>
      <c r="J10" s="22"/>
      <c r="K10" s="22"/>
      <c r="L10" s="22">
        <v>78</v>
      </c>
      <c r="M10" s="22">
        <v>0</v>
      </c>
      <c r="N10" s="22">
        <v>78</v>
      </c>
      <c r="O10" s="23"/>
      <c r="P10" s="23"/>
      <c r="Q10" s="23">
        <v>12</v>
      </c>
      <c r="R10" s="22">
        <v>34</v>
      </c>
      <c r="S10" s="24">
        <v>44</v>
      </c>
      <c r="T10" s="8"/>
      <c r="U10" s="8"/>
      <c r="V10" s="8"/>
      <c r="W10" s="8"/>
    </row>
    <row r="11" spans="1:23" ht="16.5" thickBot="1" x14ac:dyDescent="0.3">
      <c r="A11" s="33" t="s">
        <v>140</v>
      </c>
      <c r="B11" s="34" t="s">
        <v>33</v>
      </c>
      <c r="C11" s="11"/>
      <c r="D11" s="11" t="s">
        <v>52</v>
      </c>
      <c r="E11" s="8"/>
      <c r="F11" s="8"/>
      <c r="G11" s="8"/>
      <c r="H11" s="8"/>
      <c r="I11" s="22">
        <v>117</v>
      </c>
      <c r="J11" s="22"/>
      <c r="K11" s="22"/>
      <c r="L11" s="22">
        <v>117</v>
      </c>
      <c r="M11" s="22">
        <v>117</v>
      </c>
      <c r="N11" s="22">
        <v>0</v>
      </c>
      <c r="O11" s="23"/>
      <c r="P11" s="23"/>
      <c r="Q11" s="23"/>
      <c r="R11" s="22">
        <v>52</v>
      </c>
      <c r="S11" s="22">
        <v>65</v>
      </c>
      <c r="T11" s="8"/>
      <c r="U11" s="8"/>
      <c r="V11" s="8"/>
      <c r="W11" s="8"/>
    </row>
    <row r="12" spans="1:23" ht="16.5" thickBot="1" x14ac:dyDescent="0.3">
      <c r="A12" s="33" t="s">
        <v>141</v>
      </c>
      <c r="B12" s="34" t="s">
        <v>34</v>
      </c>
      <c r="C12" s="11" t="s">
        <v>115</v>
      </c>
      <c r="D12" s="11" t="s">
        <v>52</v>
      </c>
      <c r="E12" s="8"/>
      <c r="F12" s="8"/>
      <c r="G12" s="8"/>
      <c r="H12" s="8"/>
      <c r="I12" s="22">
        <v>117</v>
      </c>
      <c r="J12" s="22"/>
      <c r="K12" s="22"/>
      <c r="L12" s="22">
        <v>117</v>
      </c>
      <c r="M12" s="22">
        <v>99</v>
      </c>
      <c r="N12" s="22">
        <v>18</v>
      </c>
      <c r="O12" s="23"/>
      <c r="P12" s="23"/>
      <c r="Q12" s="23"/>
      <c r="R12" s="22">
        <v>50</v>
      </c>
      <c r="S12" s="22">
        <v>67</v>
      </c>
      <c r="T12" s="8"/>
      <c r="U12" s="8"/>
      <c r="V12" s="8"/>
      <c r="W12" s="8"/>
    </row>
    <row r="13" spans="1:23" ht="32.25" thickBot="1" x14ac:dyDescent="0.3">
      <c r="A13" s="33" t="s">
        <v>142</v>
      </c>
      <c r="B13" s="34" t="s">
        <v>38</v>
      </c>
      <c r="C13" s="11"/>
      <c r="D13" s="11" t="s">
        <v>75</v>
      </c>
      <c r="E13" s="8"/>
      <c r="F13" s="8"/>
      <c r="G13" s="8"/>
      <c r="H13" s="8"/>
      <c r="I13" s="22">
        <v>246</v>
      </c>
      <c r="J13" s="22"/>
      <c r="K13" s="22"/>
      <c r="L13" s="22">
        <v>234</v>
      </c>
      <c r="M13" s="22">
        <v>154</v>
      </c>
      <c r="N13" s="22">
        <v>80</v>
      </c>
      <c r="O13" s="23"/>
      <c r="P13" s="23"/>
      <c r="Q13" s="23">
        <v>12</v>
      </c>
      <c r="R13" s="22">
        <v>102</v>
      </c>
      <c r="S13" s="22">
        <v>132</v>
      </c>
      <c r="T13" s="8"/>
      <c r="U13" s="8"/>
      <c r="V13" s="8"/>
      <c r="W13" s="8"/>
    </row>
    <row r="14" spans="1:23" ht="16.5" thickBot="1" x14ac:dyDescent="0.3">
      <c r="A14" s="33" t="s">
        <v>143</v>
      </c>
      <c r="B14" s="34" t="s">
        <v>35</v>
      </c>
      <c r="C14" s="11"/>
      <c r="D14" s="11" t="s">
        <v>52</v>
      </c>
      <c r="E14" s="8"/>
      <c r="F14" s="8"/>
      <c r="G14" s="8"/>
      <c r="H14" s="8"/>
      <c r="I14" s="22">
        <v>73</v>
      </c>
      <c r="J14" s="22"/>
      <c r="K14" s="22"/>
      <c r="L14" s="22">
        <v>73</v>
      </c>
      <c r="M14" s="22">
        <v>67</v>
      </c>
      <c r="N14" s="22">
        <v>6</v>
      </c>
      <c r="O14" s="23"/>
      <c r="P14" s="23"/>
      <c r="Q14" s="23"/>
      <c r="R14" s="22">
        <v>34</v>
      </c>
      <c r="S14" s="22">
        <v>39</v>
      </c>
      <c r="T14" s="8"/>
      <c r="U14" s="8"/>
      <c r="V14" s="8"/>
      <c r="W14" s="8"/>
    </row>
    <row r="15" spans="1:23" ht="16.5" thickBot="1" x14ac:dyDescent="0.3">
      <c r="A15" s="33" t="s">
        <v>144</v>
      </c>
      <c r="B15" s="35" t="s">
        <v>36</v>
      </c>
      <c r="C15" s="11" t="s">
        <v>52</v>
      </c>
      <c r="D15" s="11"/>
      <c r="E15" s="8"/>
      <c r="F15" s="8"/>
      <c r="G15" s="8"/>
      <c r="H15" s="8"/>
      <c r="I15" s="22">
        <v>117</v>
      </c>
      <c r="J15" s="22"/>
      <c r="K15" s="22"/>
      <c r="L15" s="22">
        <v>117</v>
      </c>
      <c r="M15" s="22">
        <v>113</v>
      </c>
      <c r="N15" s="22">
        <v>4</v>
      </c>
      <c r="O15" s="23"/>
      <c r="P15" s="23"/>
      <c r="Q15" s="23"/>
      <c r="R15" s="22">
        <v>52</v>
      </c>
      <c r="S15" s="24">
        <v>65</v>
      </c>
      <c r="T15" s="8"/>
      <c r="U15" s="8"/>
      <c r="V15" s="8"/>
      <c r="W15" s="8"/>
    </row>
    <row r="16" spans="1:23" ht="16.5" thickBot="1" x14ac:dyDescent="0.3">
      <c r="A16" s="33" t="s">
        <v>145</v>
      </c>
      <c r="B16" s="35" t="s">
        <v>121</v>
      </c>
      <c r="C16" s="11"/>
      <c r="D16" s="11" t="s">
        <v>52</v>
      </c>
      <c r="E16" s="8"/>
      <c r="F16" s="8"/>
      <c r="G16" s="8"/>
      <c r="H16" s="8"/>
      <c r="I16" s="22">
        <v>70</v>
      </c>
      <c r="J16" s="22"/>
      <c r="K16" s="22"/>
      <c r="L16" s="22">
        <v>70</v>
      </c>
      <c r="M16" s="22">
        <v>46</v>
      </c>
      <c r="N16" s="22">
        <v>32</v>
      </c>
      <c r="O16" s="23"/>
      <c r="P16" s="23"/>
      <c r="Q16" s="23"/>
      <c r="R16" s="22">
        <v>34</v>
      </c>
      <c r="S16" s="22">
        <v>36</v>
      </c>
      <c r="T16" s="8"/>
      <c r="U16" s="8"/>
      <c r="V16" s="8"/>
      <c r="W16" s="8"/>
    </row>
    <row r="17" spans="1:25" ht="16.5" thickBot="1" x14ac:dyDescent="0.3">
      <c r="A17" s="33" t="s">
        <v>146</v>
      </c>
      <c r="B17" s="34" t="s">
        <v>37</v>
      </c>
      <c r="C17" s="11" t="s">
        <v>115</v>
      </c>
      <c r="D17" s="11" t="s">
        <v>52</v>
      </c>
      <c r="E17" s="8"/>
      <c r="F17" s="8"/>
      <c r="G17" s="8"/>
      <c r="H17" s="8"/>
      <c r="I17" s="22">
        <v>36</v>
      </c>
      <c r="J17" s="22"/>
      <c r="K17" s="22"/>
      <c r="L17" s="22">
        <v>36</v>
      </c>
      <c r="M17" s="22">
        <v>30</v>
      </c>
      <c r="N17" s="22">
        <v>6</v>
      </c>
      <c r="O17" s="23"/>
      <c r="P17" s="23"/>
      <c r="Q17" s="23"/>
      <c r="R17" s="22">
        <v>0</v>
      </c>
      <c r="S17" s="22">
        <v>36</v>
      </c>
      <c r="T17" s="8"/>
      <c r="U17" s="8"/>
      <c r="V17" s="8"/>
      <c r="W17" s="8"/>
    </row>
    <row r="18" spans="1:25" ht="16.5" thickBot="1" x14ac:dyDescent="0.3">
      <c r="A18" s="48" t="s">
        <v>154</v>
      </c>
      <c r="B18" s="49" t="s">
        <v>155</v>
      </c>
      <c r="C18" s="11"/>
      <c r="D18" s="11"/>
      <c r="E18" s="8"/>
      <c r="F18" s="8"/>
      <c r="G18" s="8"/>
      <c r="H18" s="8"/>
      <c r="I18" s="50">
        <v>36</v>
      </c>
      <c r="J18" s="50">
        <v>36</v>
      </c>
      <c r="K18" s="50">
        <v>36</v>
      </c>
      <c r="L18" s="22"/>
      <c r="M18" s="50"/>
      <c r="N18" s="50"/>
      <c r="O18" s="23"/>
      <c r="P18" s="23"/>
      <c r="Q18" s="23"/>
      <c r="R18" s="50">
        <v>18</v>
      </c>
      <c r="S18" s="50">
        <v>18</v>
      </c>
      <c r="T18" s="8"/>
      <c r="U18" s="8"/>
      <c r="V18" s="8"/>
      <c r="W18" s="8"/>
    </row>
    <row r="19" spans="1:25" ht="16.5" thickBot="1" x14ac:dyDescent="0.3">
      <c r="A19" s="44" t="s">
        <v>148</v>
      </c>
      <c r="B19" s="45" t="s">
        <v>147</v>
      </c>
      <c r="C19" s="36"/>
      <c r="D19" s="36"/>
      <c r="E19" s="37"/>
      <c r="F19" s="37"/>
      <c r="G19" s="37"/>
      <c r="H19" s="37"/>
      <c r="I19" s="38">
        <f t="shared" ref="I19:N19" si="0">SUM(I20:I23)</f>
        <v>610</v>
      </c>
      <c r="J19" s="38">
        <f t="shared" si="0"/>
        <v>36</v>
      </c>
      <c r="K19" s="38">
        <f t="shared" si="0"/>
        <v>36</v>
      </c>
      <c r="L19" s="39">
        <f t="shared" si="0"/>
        <v>562</v>
      </c>
      <c r="M19" s="38">
        <f t="shared" si="0"/>
        <v>354</v>
      </c>
      <c r="N19" s="38">
        <f t="shared" si="0"/>
        <v>208</v>
      </c>
      <c r="O19" s="38"/>
      <c r="P19" s="38"/>
      <c r="Q19" s="38"/>
      <c r="R19" s="40">
        <f>SUM(R20:R23)</f>
        <v>254</v>
      </c>
      <c r="S19" s="40">
        <f>SUM(S20:S23)</f>
        <v>308</v>
      </c>
      <c r="T19" s="37"/>
      <c r="U19" s="37"/>
      <c r="V19" s="37"/>
      <c r="W19" s="41"/>
    </row>
    <row r="20" spans="1:25" ht="16.5" thickBot="1" x14ac:dyDescent="0.3">
      <c r="A20" s="42" t="s">
        <v>149</v>
      </c>
      <c r="B20" s="43" t="s">
        <v>122</v>
      </c>
      <c r="C20" s="11"/>
      <c r="D20" s="11" t="s">
        <v>75</v>
      </c>
      <c r="E20" s="8"/>
      <c r="F20" s="8"/>
      <c r="G20" s="8"/>
      <c r="H20" s="8"/>
      <c r="I20" s="22">
        <v>150</v>
      </c>
      <c r="J20" s="22"/>
      <c r="K20" s="22"/>
      <c r="L20" s="22">
        <v>150</v>
      </c>
      <c r="M20" s="22">
        <v>48</v>
      </c>
      <c r="N20" s="22">
        <v>102</v>
      </c>
      <c r="O20" s="23"/>
      <c r="P20" s="23"/>
      <c r="Q20" s="23">
        <v>12</v>
      </c>
      <c r="R20" s="22">
        <v>60</v>
      </c>
      <c r="S20" s="22">
        <v>90</v>
      </c>
      <c r="T20" s="8"/>
      <c r="U20" s="8"/>
      <c r="V20" s="8"/>
      <c r="W20" s="8"/>
    </row>
    <row r="21" spans="1:25" ht="16.5" thickBot="1" x14ac:dyDescent="0.3">
      <c r="A21" s="42" t="s">
        <v>150</v>
      </c>
      <c r="B21" s="43" t="s">
        <v>39</v>
      </c>
      <c r="C21" s="11"/>
      <c r="D21" s="11" t="s">
        <v>52</v>
      </c>
      <c r="E21" s="8"/>
      <c r="F21" s="8"/>
      <c r="G21" s="8"/>
      <c r="H21" s="8"/>
      <c r="I21" s="22">
        <v>143</v>
      </c>
      <c r="J21" s="22"/>
      <c r="K21" s="22"/>
      <c r="L21" s="22">
        <v>131</v>
      </c>
      <c r="M21" s="22">
        <v>91</v>
      </c>
      <c r="N21" s="22">
        <v>40</v>
      </c>
      <c r="O21" s="23"/>
      <c r="P21" s="23"/>
      <c r="Q21" s="23"/>
      <c r="R21" s="22">
        <v>68</v>
      </c>
      <c r="S21" s="24">
        <v>63</v>
      </c>
      <c r="T21" s="8"/>
      <c r="U21" s="8"/>
      <c r="V21" s="8"/>
      <c r="W21" s="8"/>
    </row>
    <row r="22" spans="1:25" ht="16.5" thickBot="1" x14ac:dyDescent="0.3">
      <c r="A22" s="42" t="s">
        <v>151</v>
      </c>
      <c r="B22" s="43" t="s">
        <v>123</v>
      </c>
      <c r="C22" s="11"/>
      <c r="D22" s="11" t="s">
        <v>52</v>
      </c>
      <c r="E22" s="8"/>
      <c r="F22" s="8"/>
      <c r="G22" s="8"/>
      <c r="H22" s="8"/>
      <c r="I22" s="22">
        <v>125</v>
      </c>
      <c r="J22" s="22"/>
      <c r="K22" s="22"/>
      <c r="L22" s="22">
        <v>125</v>
      </c>
      <c r="M22" s="22">
        <v>95</v>
      </c>
      <c r="N22" s="22">
        <v>30</v>
      </c>
      <c r="O22" s="23"/>
      <c r="P22" s="23"/>
      <c r="Q22" s="23"/>
      <c r="R22" s="22">
        <v>56</v>
      </c>
      <c r="S22" s="22">
        <v>69</v>
      </c>
      <c r="T22" s="8"/>
      <c r="U22" s="8"/>
      <c r="V22" s="8"/>
      <c r="W22" s="8"/>
    </row>
    <row r="23" spans="1:25" ht="16.5" thickBot="1" x14ac:dyDescent="0.3">
      <c r="A23" s="42" t="s">
        <v>152</v>
      </c>
      <c r="B23" s="43" t="s">
        <v>153</v>
      </c>
      <c r="C23" s="11"/>
      <c r="D23" s="11" t="s">
        <v>52</v>
      </c>
      <c r="E23" s="8"/>
      <c r="F23" s="8"/>
      <c r="G23" s="8"/>
      <c r="H23" s="8"/>
      <c r="I23" s="22">
        <v>192</v>
      </c>
      <c r="J23" s="22">
        <v>36</v>
      </c>
      <c r="K23" s="22">
        <v>36</v>
      </c>
      <c r="L23" s="22">
        <v>156</v>
      </c>
      <c r="M23" s="22">
        <v>120</v>
      </c>
      <c r="N23" s="22">
        <v>36</v>
      </c>
      <c r="O23" s="23"/>
      <c r="P23" s="23"/>
      <c r="Q23" s="25"/>
      <c r="R23" s="22">
        <v>70</v>
      </c>
      <c r="S23" s="22">
        <v>86</v>
      </c>
      <c r="T23" s="8"/>
      <c r="U23" s="8"/>
      <c r="V23" s="8"/>
      <c r="W23" s="8"/>
    </row>
    <row r="24" spans="1:25" ht="16.5" thickBot="1" x14ac:dyDescent="0.3">
      <c r="A24" s="10" t="s">
        <v>116</v>
      </c>
      <c r="B24" s="9" t="s">
        <v>117</v>
      </c>
      <c r="C24" s="11"/>
      <c r="D24" s="11"/>
      <c r="E24" s="8"/>
      <c r="F24" s="8"/>
      <c r="G24" s="8"/>
      <c r="H24" s="8"/>
      <c r="I24" s="8">
        <v>36</v>
      </c>
      <c r="J24" s="8"/>
      <c r="K24" s="8"/>
      <c r="L24" s="8"/>
      <c r="M24" s="8"/>
      <c r="N24" s="8"/>
      <c r="O24" s="8"/>
      <c r="P24" s="8"/>
      <c r="Q24" s="8">
        <v>36</v>
      </c>
      <c r="R24" s="13"/>
      <c r="S24" s="13"/>
      <c r="T24" s="8"/>
      <c r="U24" s="8"/>
      <c r="V24" s="8"/>
      <c r="W24" s="8"/>
    </row>
    <row r="25" spans="1:25" ht="32.25" thickBot="1" x14ac:dyDescent="0.3">
      <c r="A25" s="14" t="s">
        <v>40</v>
      </c>
      <c r="B25" s="15" t="s">
        <v>41</v>
      </c>
      <c r="C25" s="16"/>
      <c r="D25" s="16"/>
      <c r="E25" s="17"/>
      <c r="F25" s="17"/>
      <c r="G25" s="17"/>
      <c r="H25" s="17"/>
      <c r="I25" s="14">
        <f t="shared" ref="I25:N25" si="1">SUM(I26:I31)</f>
        <v>428</v>
      </c>
      <c r="J25" s="14">
        <f t="shared" si="1"/>
        <v>14</v>
      </c>
      <c r="K25" s="14">
        <f t="shared" si="1"/>
        <v>14</v>
      </c>
      <c r="L25" s="14">
        <f t="shared" si="1"/>
        <v>414</v>
      </c>
      <c r="M25" s="14">
        <f t="shared" si="1"/>
        <v>132</v>
      </c>
      <c r="N25" s="14">
        <f t="shared" si="1"/>
        <v>282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4">
        <f>SUM(T26:T31)</f>
        <v>170</v>
      </c>
      <c r="U25" s="14">
        <f>SUM(U26:U31)</f>
        <v>102</v>
      </c>
      <c r="V25" s="14">
        <f>SUM(V26:V31)</f>
        <v>60</v>
      </c>
      <c r="W25" s="14">
        <f>SUM(W26:W31)</f>
        <v>82</v>
      </c>
    </row>
    <row r="26" spans="1:25" ht="16.5" thickBot="1" x14ac:dyDescent="0.3">
      <c r="A26" s="10" t="s">
        <v>42</v>
      </c>
      <c r="B26" s="9" t="s">
        <v>48</v>
      </c>
      <c r="C26" s="8"/>
      <c r="D26" s="8"/>
      <c r="E26" s="11" t="s">
        <v>52</v>
      </c>
      <c r="F26" s="11"/>
      <c r="G26" s="11"/>
      <c r="H26" s="11"/>
      <c r="I26" s="8">
        <v>48</v>
      </c>
      <c r="J26" s="8">
        <v>2</v>
      </c>
      <c r="K26" s="8">
        <v>2</v>
      </c>
      <c r="L26" s="8">
        <v>46</v>
      </c>
      <c r="M26" s="8">
        <v>38</v>
      </c>
      <c r="N26" s="8">
        <v>8</v>
      </c>
      <c r="O26" s="8"/>
      <c r="P26" s="8"/>
      <c r="Q26" s="8"/>
      <c r="R26" s="8"/>
      <c r="S26" s="8"/>
      <c r="T26" s="8">
        <v>46</v>
      </c>
      <c r="U26" s="8"/>
      <c r="V26" s="8"/>
      <c r="W26" s="8"/>
    </row>
    <row r="27" spans="1:25" ht="16.5" thickBot="1" x14ac:dyDescent="0.3">
      <c r="A27" s="10" t="s">
        <v>43</v>
      </c>
      <c r="B27" s="9" t="s">
        <v>35</v>
      </c>
      <c r="C27" s="8"/>
      <c r="D27" s="8"/>
      <c r="E27" s="11" t="s">
        <v>52</v>
      </c>
      <c r="F27" s="11"/>
      <c r="G27" s="11"/>
      <c r="H27" s="11"/>
      <c r="I27" s="8">
        <v>48</v>
      </c>
      <c r="J27" s="8">
        <v>2</v>
      </c>
      <c r="K27" s="8">
        <v>2</v>
      </c>
      <c r="L27" s="8">
        <v>46</v>
      </c>
      <c r="M27" s="8">
        <v>38</v>
      </c>
      <c r="N27" s="8">
        <v>8</v>
      </c>
      <c r="O27" s="8"/>
      <c r="P27" s="8"/>
      <c r="Q27" s="8"/>
      <c r="R27" s="8"/>
      <c r="S27" s="8"/>
      <c r="T27" s="8">
        <v>46</v>
      </c>
      <c r="U27" s="8"/>
      <c r="V27" s="8"/>
      <c r="W27" s="8"/>
    </row>
    <row r="28" spans="1:25" ht="32.25" thickBot="1" x14ac:dyDescent="0.3">
      <c r="A28" s="10" t="s">
        <v>44</v>
      </c>
      <c r="B28" s="11" t="s">
        <v>49</v>
      </c>
      <c r="C28" s="8"/>
      <c r="D28" s="8"/>
      <c r="E28" s="11"/>
      <c r="F28" s="11" t="s">
        <v>52</v>
      </c>
      <c r="G28" s="11"/>
      <c r="H28" s="11"/>
      <c r="I28" s="8">
        <v>116</v>
      </c>
      <c r="J28" s="8">
        <v>6</v>
      </c>
      <c r="K28" s="8">
        <v>6</v>
      </c>
      <c r="L28" s="8">
        <v>110</v>
      </c>
      <c r="M28" s="8"/>
      <c r="N28" s="8">
        <v>110</v>
      </c>
      <c r="O28" s="8"/>
      <c r="P28" s="8"/>
      <c r="Q28" s="8"/>
      <c r="R28" s="8"/>
      <c r="S28" s="8"/>
      <c r="T28" s="8">
        <v>32</v>
      </c>
      <c r="U28" s="8">
        <v>30</v>
      </c>
      <c r="V28" s="8">
        <v>26</v>
      </c>
      <c r="W28" s="8">
        <v>22</v>
      </c>
    </row>
    <row r="29" spans="1:25" ht="16.5" thickBot="1" x14ac:dyDescent="0.3">
      <c r="A29" s="10" t="s">
        <v>45</v>
      </c>
      <c r="B29" s="9" t="s">
        <v>36</v>
      </c>
      <c r="C29" s="8"/>
      <c r="D29" s="8"/>
      <c r="E29" s="11"/>
      <c r="F29" s="11"/>
      <c r="G29" s="11"/>
      <c r="H29" s="11" t="s">
        <v>52</v>
      </c>
      <c r="I29" s="8">
        <v>152</v>
      </c>
      <c r="J29" s="8"/>
      <c r="K29" s="8"/>
      <c r="L29" s="8">
        <v>152</v>
      </c>
      <c r="M29" s="8">
        <v>8</v>
      </c>
      <c r="N29" s="8">
        <v>144</v>
      </c>
      <c r="O29" s="8"/>
      <c r="P29" s="8"/>
      <c r="Q29" s="8"/>
      <c r="R29" s="8"/>
      <c r="S29" s="8"/>
      <c r="T29" s="8">
        <v>46</v>
      </c>
      <c r="U29" s="8">
        <v>42</v>
      </c>
      <c r="V29" s="8">
        <v>34</v>
      </c>
      <c r="W29" s="8">
        <v>30</v>
      </c>
    </row>
    <row r="30" spans="1:25" ht="16.5" thickBot="1" x14ac:dyDescent="0.3">
      <c r="A30" s="10" t="s">
        <v>46</v>
      </c>
      <c r="B30" s="9" t="s">
        <v>50</v>
      </c>
      <c r="C30" s="8"/>
      <c r="D30" s="8"/>
      <c r="E30" s="11"/>
      <c r="F30" s="11"/>
      <c r="G30" s="11" t="s">
        <v>52</v>
      </c>
      <c r="H30" s="11"/>
      <c r="I30" s="8">
        <v>32</v>
      </c>
      <c r="J30" s="8">
        <v>2</v>
      </c>
      <c r="K30" s="8">
        <v>2</v>
      </c>
      <c r="L30" s="8">
        <v>30</v>
      </c>
      <c r="M30" s="8">
        <v>24</v>
      </c>
      <c r="N30" s="8">
        <v>6</v>
      </c>
      <c r="O30" s="8"/>
      <c r="P30" s="8"/>
      <c r="Q30" s="8"/>
      <c r="R30" s="8"/>
      <c r="S30" s="8"/>
      <c r="T30" s="8"/>
      <c r="U30" s="8"/>
      <c r="V30" s="8"/>
      <c r="W30" s="8">
        <v>30</v>
      </c>
    </row>
    <row r="31" spans="1:25" ht="16.5" thickBot="1" x14ac:dyDescent="0.3">
      <c r="A31" s="10" t="s">
        <v>47</v>
      </c>
      <c r="B31" s="9" t="s">
        <v>51</v>
      </c>
      <c r="C31" s="8"/>
      <c r="D31" s="8"/>
      <c r="E31" s="11" t="s">
        <v>52</v>
      </c>
      <c r="F31" s="11"/>
      <c r="G31" s="11"/>
      <c r="H31" s="11"/>
      <c r="I31" s="8">
        <v>32</v>
      </c>
      <c r="J31" s="8">
        <v>2</v>
      </c>
      <c r="K31" s="8">
        <v>2</v>
      </c>
      <c r="L31" s="8">
        <v>30</v>
      </c>
      <c r="M31" s="8">
        <v>24</v>
      </c>
      <c r="N31" s="8">
        <v>6</v>
      </c>
      <c r="O31" s="8"/>
      <c r="P31" s="8"/>
      <c r="Q31" s="8"/>
      <c r="R31" s="8"/>
      <c r="S31" s="8"/>
      <c r="T31" s="8"/>
      <c r="U31" s="8">
        <v>30</v>
      </c>
      <c r="V31" s="8"/>
      <c r="W31" s="8"/>
    </row>
    <row r="32" spans="1:25" ht="32.25" thickBot="1" x14ac:dyDescent="0.3">
      <c r="A32" s="15" t="s">
        <v>53</v>
      </c>
      <c r="B32" s="15" t="s">
        <v>54</v>
      </c>
      <c r="C32" s="15"/>
      <c r="D32" s="15"/>
      <c r="E32" s="15"/>
      <c r="F32" s="15"/>
      <c r="G32" s="15"/>
      <c r="H32" s="15"/>
      <c r="I32" s="18">
        <v>108</v>
      </c>
      <c r="J32" s="18">
        <v>6</v>
      </c>
      <c r="K32" s="18">
        <v>6</v>
      </c>
      <c r="L32" s="18">
        <v>102</v>
      </c>
      <c r="M32" s="18">
        <v>68</v>
      </c>
      <c r="N32" s="18">
        <v>34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102</v>
      </c>
      <c r="U32" s="18"/>
      <c r="V32" s="18"/>
      <c r="W32" s="18"/>
      <c r="X32" s="19"/>
      <c r="Y32" s="19"/>
    </row>
    <row r="33" spans="1:25" ht="16.5" thickBot="1" x14ac:dyDescent="0.3">
      <c r="A33" s="10" t="s">
        <v>55</v>
      </c>
      <c r="B33" s="9" t="s">
        <v>38</v>
      </c>
      <c r="C33" s="8"/>
      <c r="D33" s="8"/>
      <c r="E33" s="11" t="s">
        <v>52</v>
      </c>
      <c r="F33" s="8"/>
      <c r="G33" s="8"/>
      <c r="H33" s="8"/>
      <c r="I33" s="20">
        <v>72</v>
      </c>
      <c r="J33" s="20">
        <v>4</v>
      </c>
      <c r="K33" s="20">
        <v>4</v>
      </c>
      <c r="L33" s="20">
        <v>68</v>
      </c>
      <c r="M33" s="20">
        <v>34</v>
      </c>
      <c r="N33" s="20">
        <v>34</v>
      </c>
      <c r="O33" s="20"/>
      <c r="P33" s="20"/>
      <c r="Q33" s="20"/>
      <c r="R33" s="20"/>
      <c r="S33" s="20"/>
      <c r="T33" s="20">
        <v>68</v>
      </c>
      <c r="U33" s="20"/>
      <c r="V33" s="20"/>
      <c r="W33" s="20"/>
      <c r="X33" s="19"/>
      <c r="Y33" s="19"/>
    </row>
    <row r="34" spans="1:25" ht="32.25" thickBot="1" x14ac:dyDescent="0.3">
      <c r="A34" s="10" t="s">
        <v>124</v>
      </c>
      <c r="B34" s="9" t="s">
        <v>125</v>
      </c>
      <c r="C34" s="8"/>
      <c r="D34" s="8"/>
      <c r="E34" s="11" t="s">
        <v>52</v>
      </c>
      <c r="F34" s="8"/>
      <c r="G34" s="8"/>
      <c r="H34" s="8"/>
      <c r="I34" s="20">
        <v>36</v>
      </c>
      <c r="J34" s="20">
        <v>2</v>
      </c>
      <c r="K34" s="20">
        <v>2</v>
      </c>
      <c r="L34" s="20">
        <v>34</v>
      </c>
      <c r="M34" s="20">
        <v>34</v>
      </c>
      <c r="N34" s="20"/>
      <c r="O34" s="20"/>
      <c r="P34" s="20"/>
      <c r="Q34" s="20"/>
      <c r="R34" s="20"/>
      <c r="S34" s="20"/>
      <c r="T34" s="20">
        <v>34</v>
      </c>
      <c r="U34" s="20"/>
      <c r="V34" s="20"/>
      <c r="W34" s="20"/>
      <c r="X34" s="19"/>
      <c r="Y34" s="19"/>
    </row>
    <row r="35" spans="1:25" ht="16.5" thickBot="1" x14ac:dyDescent="0.3">
      <c r="A35" s="14" t="s">
        <v>56</v>
      </c>
      <c r="B35" s="15" t="s">
        <v>57</v>
      </c>
      <c r="C35" s="14"/>
      <c r="D35" s="14"/>
      <c r="E35" s="14"/>
      <c r="F35" s="14"/>
      <c r="G35" s="14"/>
      <c r="H35" s="14"/>
      <c r="I35" s="21">
        <f t="shared" ref="I35:O35" si="2">SUM(I36:I44)</f>
        <v>712</v>
      </c>
      <c r="J35" s="21">
        <f t="shared" ref="J35" si="3">SUM(J36:J44)</f>
        <v>23</v>
      </c>
      <c r="K35" s="21">
        <f t="shared" si="2"/>
        <v>23</v>
      </c>
      <c r="L35" s="21">
        <f t="shared" si="2"/>
        <v>665</v>
      </c>
      <c r="M35" s="21">
        <f t="shared" si="2"/>
        <v>395</v>
      </c>
      <c r="N35" s="21">
        <f t="shared" si="2"/>
        <v>260</v>
      </c>
      <c r="O35" s="21">
        <f t="shared" si="2"/>
        <v>20</v>
      </c>
      <c r="P35" s="21">
        <v>0</v>
      </c>
      <c r="Q35" s="21">
        <f>SUM(Q36:Q44)</f>
        <v>24</v>
      </c>
      <c r="R35" s="21">
        <v>0</v>
      </c>
      <c r="S35" s="21">
        <v>0</v>
      </c>
      <c r="T35" s="21">
        <f>SUM(T36:T44)</f>
        <v>218</v>
      </c>
      <c r="U35" s="21">
        <f>SUM(U36:U44)</f>
        <v>124</v>
      </c>
      <c r="V35" s="21">
        <f>SUM(V36:V44)</f>
        <v>239</v>
      </c>
      <c r="W35" s="21">
        <f>SUM(W36:W44)</f>
        <v>84</v>
      </c>
      <c r="X35" s="19"/>
      <c r="Y35" s="19"/>
    </row>
    <row r="36" spans="1:25" ht="16.5" thickBot="1" x14ac:dyDescent="0.3">
      <c r="A36" s="10" t="s">
        <v>59</v>
      </c>
      <c r="B36" s="11" t="s">
        <v>67</v>
      </c>
      <c r="C36" s="8"/>
      <c r="D36" s="8"/>
      <c r="E36" s="11" t="s">
        <v>75</v>
      </c>
      <c r="F36" s="11"/>
      <c r="G36" s="11"/>
      <c r="H36" s="11"/>
      <c r="I36" s="20">
        <v>140</v>
      </c>
      <c r="J36" s="20">
        <v>4</v>
      </c>
      <c r="K36" s="20">
        <v>4</v>
      </c>
      <c r="L36" s="20">
        <v>124</v>
      </c>
      <c r="M36" s="20">
        <v>84</v>
      </c>
      <c r="N36" s="20">
        <v>40</v>
      </c>
      <c r="O36" s="20">
        <v>20</v>
      </c>
      <c r="P36" s="20"/>
      <c r="Q36" s="20">
        <v>12</v>
      </c>
      <c r="R36" s="20"/>
      <c r="S36" s="20"/>
      <c r="T36" s="20"/>
      <c r="U36" s="20">
        <v>124</v>
      </c>
      <c r="V36" s="20"/>
      <c r="W36" s="20"/>
      <c r="X36" s="19"/>
      <c r="Y36" s="19"/>
    </row>
    <row r="37" spans="1:25" ht="32.25" thickBot="1" x14ac:dyDescent="0.3">
      <c r="A37" s="10" t="s">
        <v>58</v>
      </c>
      <c r="B37" s="11" t="s">
        <v>68</v>
      </c>
      <c r="C37" s="8"/>
      <c r="D37" s="8"/>
      <c r="E37" s="11"/>
      <c r="F37" s="11" t="s">
        <v>52</v>
      </c>
      <c r="G37" s="11"/>
      <c r="H37" s="11"/>
      <c r="I37" s="20">
        <v>71</v>
      </c>
      <c r="J37" s="20">
        <v>3</v>
      </c>
      <c r="K37" s="20">
        <v>3</v>
      </c>
      <c r="L37" s="20">
        <v>68</v>
      </c>
      <c r="M37" s="20">
        <v>36</v>
      </c>
      <c r="N37" s="20">
        <v>32</v>
      </c>
      <c r="O37" s="20"/>
      <c r="P37" s="20"/>
      <c r="Q37" s="20"/>
      <c r="R37" s="20"/>
      <c r="S37" s="20"/>
      <c r="T37" s="20">
        <v>68</v>
      </c>
      <c r="U37" s="20"/>
      <c r="V37" s="20"/>
      <c r="W37" s="20"/>
      <c r="X37" s="19"/>
      <c r="Y37" s="19"/>
    </row>
    <row r="38" spans="1:25" ht="16.5" thickBot="1" x14ac:dyDescent="0.3">
      <c r="A38" s="10" t="s">
        <v>60</v>
      </c>
      <c r="B38" s="11" t="s">
        <v>69</v>
      </c>
      <c r="C38" s="8"/>
      <c r="D38" s="8"/>
      <c r="E38" s="11"/>
      <c r="F38" s="11"/>
      <c r="G38" s="11" t="s">
        <v>52</v>
      </c>
      <c r="H38" s="11"/>
      <c r="I38" s="8">
        <v>73</v>
      </c>
      <c r="J38" s="8">
        <v>3</v>
      </c>
      <c r="K38" s="8">
        <v>3</v>
      </c>
      <c r="L38" s="8">
        <v>70</v>
      </c>
      <c r="M38" s="8">
        <v>44</v>
      </c>
      <c r="N38" s="8">
        <v>26</v>
      </c>
      <c r="O38" s="8"/>
      <c r="P38" s="8"/>
      <c r="Q38" s="8"/>
      <c r="R38" s="8"/>
      <c r="S38" s="8"/>
      <c r="T38" s="8">
        <v>70</v>
      </c>
      <c r="U38" s="8"/>
      <c r="V38" s="8"/>
      <c r="W38" s="8"/>
    </row>
    <row r="39" spans="1:25" ht="16.5" thickBot="1" x14ac:dyDescent="0.3">
      <c r="A39" s="10" t="s">
        <v>61</v>
      </c>
      <c r="B39" s="11" t="s">
        <v>70</v>
      </c>
      <c r="C39" s="8"/>
      <c r="D39" s="8"/>
      <c r="E39" s="11"/>
      <c r="F39" s="11" t="s">
        <v>75</v>
      </c>
      <c r="G39" s="11"/>
      <c r="H39" s="11"/>
      <c r="I39" s="8">
        <v>96</v>
      </c>
      <c r="J39" s="8">
        <v>4</v>
      </c>
      <c r="K39" s="8">
        <v>4</v>
      </c>
      <c r="L39" s="8">
        <v>80</v>
      </c>
      <c r="M39" s="8">
        <v>44</v>
      </c>
      <c r="N39" s="8">
        <v>26</v>
      </c>
      <c r="O39" s="8"/>
      <c r="P39" s="8"/>
      <c r="Q39" s="8">
        <v>12</v>
      </c>
      <c r="R39" s="8"/>
      <c r="S39" s="8"/>
      <c r="T39" s="8">
        <v>80</v>
      </c>
      <c r="U39" s="8"/>
      <c r="V39" s="8"/>
      <c r="W39" s="8"/>
    </row>
    <row r="40" spans="1:25" ht="16.5" thickBot="1" x14ac:dyDescent="0.3">
      <c r="A40" s="10" t="s">
        <v>62</v>
      </c>
      <c r="B40" s="11" t="s">
        <v>71</v>
      </c>
      <c r="C40" s="8"/>
      <c r="D40" s="8"/>
      <c r="E40" s="11"/>
      <c r="F40" s="11"/>
      <c r="G40" s="11" t="s">
        <v>52</v>
      </c>
      <c r="H40" s="11"/>
      <c r="I40" s="8">
        <v>109</v>
      </c>
      <c r="J40" s="8">
        <v>2</v>
      </c>
      <c r="K40" s="8">
        <v>2</v>
      </c>
      <c r="L40" s="8">
        <v>107</v>
      </c>
      <c r="M40" s="8">
        <v>79</v>
      </c>
      <c r="N40" s="8">
        <v>28</v>
      </c>
      <c r="O40" s="8"/>
      <c r="P40" s="8"/>
      <c r="Q40" s="8"/>
      <c r="R40" s="8"/>
      <c r="S40" s="8"/>
      <c r="T40" s="8"/>
      <c r="U40" s="8"/>
      <c r="V40" s="8">
        <v>49</v>
      </c>
      <c r="W40" s="8">
        <v>58</v>
      </c>
    </row>
    <row r="41" spans="1:25" ht="32.25" thickBot="1" x14ac:dyDescent="0.3">
      <c r="A41" s="10" t="s">
        <v>63</v>
      </c>
      <c r="B41" s="11" t="s">
        <v>72</v>
      </c>
      <c r="C41" s="8"/>
      <c r="D41" s="8"/>
      <c r="E41" s="11"/>
      <c r="F41" s="11" t="s">
        <v>52</v>
      </c>
      <c r="G41" s="11"/>
      <c r="H41" s="11"/>
      <c r="I41" s="8">
        <v>32</v>
      </c>
      <c r="J41" s="8">
        <v>2</v>
      </c>
      <c r="K41" s="8">
        <v>2</v>
      </c>
      <c r="L41" s="8">
        <v>30</v>
      </c>
      <c r="M41" s="8">
        <v>10</v>
      </c>
      <c r="N41" s="8">
        <v>20</v>
      </c>
      <c r="O41" s="8"/>
      <c r="P41" s="8"/>
      <c r="Q41" s="8"/>
      <c r="R41" s="8"/>
      <c r="S41" s="8"/>
      <c r="T41" s="8"/>
      <c r="U41" s="8"/>
      <c r="V41" s="8">
        <v>30</v>
      </c>
      <c r="W41" s="8"/>
    </row>
    <row r="42" spans="1:25" ht="32.25" thickBot="1" x14ac:dyDescent="0.3">
      <c r="A42" s="10" t="s">
        <v>64</v>
      </c>
      <c r="B42" s="11" t="s">
        <v>73</v>
      </c>
      <c r="C42" s="8"/>
      <c r="D42" s="8"/>
      <c r="E42" s="11"/>
      <c r="F42" s="11" t="s">
        <v>52</v>
      </c>
      <c r="G42" s="11"/>
      <c r="H42" s="11"/>
      <c r="I42" s="8">
        <v>65</v>
      </c>
      <c r="J42" s="8">
        <v>3</v>
      </c>
      <c r="K42" s="8">
        <v>3</v>
      </c>
      <c r="L42" s="8">
        <v>62</v>
      </c>
      <c r="M42" s="8">
        <v>40</v>
      </c>
      <c r="N42" s="8">
        <v>22</v>
      </c>
      <c r="O42" s="8"/>
      <c r="P42" s="8"/>
      <c r="Q42" s="8"/>
      <c r="R42" s="8"/>
      <c r="S42" s="8"/>
      <c r="T42" s="8"/>
      <c r="U42" s="8"/>
      <c r="V42" s="8">
        <v>62</v>
      </c>
      <c r="W42" s="8"/>
    </row>
    <row r="43" spans="1:25" ht="79.5" thickBot="1" x14ac:dyDescent="0.3">
      <c r="A43" s="10" t="s">
        <v>65</v>
      </c>
      <c r="B43" s="11" t="s">
        <v>128</v>
      </c>
      <c r="C43" s="8"/>
      <c r="D43" s="8"/>
      <c r="E43" s="11"/>
      <c r="F43" s="11"/>
      <c r="G43" s="11"/>
      <c r="H43" s="11" t="s">
        <v>52</v>
      </c>
      <c r="I43" s="8">
        <v>62</v>
      </c>
      <c r="J43" s="8">
        <v>2</v>
      </c>
      <c r="K43" s="8">
        <v>2</v>
      </c>
      <c r="L43" s="8">
        <v>60</v>
      </c>
      <c r="M43" s="8">
        <v>30</v>
      </c>
      <c r="N43" s="8">
        <v>30</v>
      </c>
      <c r="O43" s="8"/>
      <c r="P43" s="8"/>
      <c r="Q43" s="8"/>
      <c r="R43" s="8"/>
      <c r="S43" s="8"/>
      <c r="T43" s="8"/>
      <c r="U43" s="8"/>
      <c r="V43" s="8">
        <v>34</v>
      </c>
      <c r="W43" s="8">
        <v>26</v>
      </c>
    </row>
    <row r="44" spans="1:25" ht="16.5" thickBot="1" x14ac:dyDescent="0.3">
      <c r="A44" s="10" t="s">
        <v>66</v>
      </c>
      <c r="B44" s="11" t="s">
        <v>74</v>
      </c>
      <c r="C44" s="8"/>
      <c r="D44" s="8"/>
      <c r="E44" s="11"/>
      <c r="F44" s="11"/>
      <c r="G44" s="11"/>
      <c r="H44" s="11" t="s">
        <v>52</v>
      </c>
      <c r="I44" s="8">
        <v>64</v>
      </c>
      <c r="J44" s="8"/>
      <c r="K44" s="8"/>
      <c r="L44" s="8">
        <v>64</v>
      </c>
      <c r="M44" s="8">
        <v>28</v>
      </c>
      <c r="N44" s="8">
        <v>36</v>
      </c>
      <c r="O44" s="8"/>
      <c r="P44" s="8"/>
      <c r="Q44" s="8"/>
      <c r="R44" s="8"/>
      <c r="S44" s="8"/>
      <c r="T44" s="8"/>
      <c r="U44" s="8"/>
      <c r="V44" s="8">
        <v>64</v>
      </c>
      <c r="W44" s="8"/>
    </row>
    <row r="45" spans="1:25" ht="63.75" thickBot="1" x14ac:dyDescent="0.3">
      <c r="A45" s="46" t="s">
        <v>126</v>
      </c>
      <c r="B45" s="11" t="s">
        <v>127</v>
      </c>
      <c r="C45" s="47"/>
      <c r="D45" s="47"/>
      <c r="E45" s="11" t="s">
        <v>52</v>
      </c>
      <c r="F45" s="11"/>
      <c r="G45" s="11"/>
      <c r="H45" s="11"/>
      <c r="I45" s="47">
        <v>32</v>
      </c>
      <c r="J45" s="47"/>
      <c r="K45" s="47"/>
      <c r="L45" s="47">
        <v>32</v>
      </c>
      <c r="M45" s="47">
        <v>32</v>
      </c>
      <c r="N45" s="47"/>
      <c r="O45" s="47"/>
      <c r="P45" s="47"/>
      <c r="Q45" s="47"/>
      <c r="R45" s="47"/>
      <c r="S45" s="47"/>
      <c r="T45" s="47">
        <v>32</v>
      </c>
      <c r="U45" s="47"/>
      <c r="V45" s="47"/>
      <c r="W45" s="47"/>
    </row>
    <row r="46" spans="1:25" ht="16.5" thickBot="1" x14ac:dyDescent="0.3">
      <c r="A46" s="15" t="s">
        <v>76</v>
      </c>
      <c r="B46" s="15" t="s">
        <v>77</v>
      </c>
      <c r="C46" s="15"/>
      <c r="D46" s="15"/>
      <c r="E46" s="15"/>
      <c r="F46" s="15"/>
      <c r="G46" s="15"/>
      <c r="H46" s="15"/>
      <c r="I46" s="18">
        <f>SUM(I65+I60+I56+I51+I47)</f>
        <v>1380</v>
      </c>
      <c r="J46" s="18">
        <f t="shared" ref="J46" si="4">SUM(J51+J56+J60+J65+J47)</f>
        <v>56</v>
      </c>
      <c r="K46" s="18">
        <f t="shared" ref="K46:Q46" si="5">SUM(K51+K56+K60+K65+K47)</f>
        <v>56</v>
      </c>
      <c r="L46" s="18">
        <f t="shared" si="5"/>
        <v>1019</v>
      </c>
      <c r="M46" s="18">
        <f t="shared" si="5"/>
        <v>271</v>
      </c>
      <c r="N46" s="18">
        <f t="shared" si="5"/>
        <v>522</v>
      </c>
      <c r="O46" s="18">
        <f t="shared" si="5"/>
        <v>20</v>
      </c>
      <c r="P46" s="18">
        <f t="shared" si="5"/>
        <v>432</v>
      </c>
      <c r="Q46" s="18">
        <f t="shared" si="5"/>
        <v>110</v>
      </c>
      <c r="R46" s="18">
        <v>0</v>
      </c>
      <c r="S46" s="18">
        <v>0</v>
      </c>
      <c r="T46" s="18">
        <f>SUM(T51+T56+T60+T65+T47)</f>
        <v>54</v>
      </c>
      <c r="U46" s="18">
        <f>SUM(U51+U56+U60+U65+U47)</f>
        <v>422</v>
      </c>
      <c r="V46" s="18">
        <f>SUM(V51+V56+V60+V65+V47)</f>
        <v>133</v>
      </c>
      <c r="W46" s="18">
        <f>SUM(W51+W56+W60+W65+W47)</f>
        <v>230</v>
      </c>
    </row>
    <row r="47" spans="1:25" ht="63.75" thickBot="1" x14ac:dyDescent="0.3">
      <c r="A47" s="15" t="s">
        <v>78</v>
      </c>
      <c r="B47" s="15" t="s">
        <v>79</v>
      </c>
      <c r="C47" s="15"/>
      <c r="D47" s="15"/>
      <c r="E47" s="15"/>
      <c r="F47" s="15"/>
      <c r="G47" s="15"/>
      <c r="H47" s="15"/>
      <c r="I47" s="18">
        <f>SUM(I48:I50)</f>
        <v>234</v>
      </c>
      <c r="J47" s="18">
        <f>SUM(J48)</f>
        <v>14</v>
      </c>
      <c r="K47" s="18">
        <f>SUM(K48)</f>
        <v>14</v>
      </c>
      <c r="L47" s="18">
        <f>SUM(L48:L50)</f>
        <v>190</v>
      </c>
      <c r="M47" s="18">
        <f>SUM(M48)</f>
        <v>32</v>
      </c>
      <c r="N47" s="18">
        <f>SUM(N48)</f>
        <v>96</v>
      </c>
      <c r="O47" s="18"/>
      <c r="P47" s="18">
        <f>SUM(P49)</f>
        <v>36</v>
      </c>
      <c r="Q47" s="18">
        <f>SUM(Q48:Q50)</f>
        <v>30</v>
      </c>
      <c r="R47" s="18"/>
      <c r="S47" s="18"/>
      <c r="T47" s="18">
        <f>SUM(T48)</f>
        <v>54</v>
      </c>
      <c r="U47" s="18">
        <f>SUM(U48)</f>
        <v>100</v>
      </c>
      <c r="V47" s="18">
        <f>SUM(V48)</f>
        <v>0</v>
      </c>
      <c r="W47" s="18">
        <f>SUM(W48)</f>
        <v>0</v>
      </c>
    </row>
    <row r="48" spans="1:25" ht="48" thickBot="1" x14ac:dyDescent="0.3">
      <c r="A48" s="11" t="s">
        <v>80</v>
      </c>
      <c r="B48" s="11" t="s">
        <v>81</v>
      </c>
      <c r="C48" s="8"/>
      <c r="D48" s="8"/>
      <c r="E48" s="8"/>
      <c r="F48" s="11"/>
      <c r="G48" s="11" t="s">
        <v>75</v>
      </c>
      <c r="H48" s="8"/>
      <c r="I48" s="8">
        <v>180</v>
      </c>
      <c r="J48" s="8">
        <v>14</v>
      </c>
      <c r="K48" s="8">
        <v>14</v>
      </c>
      <c r="L48" s="8">
        <v>154</v>
      </c>
      <c r="M48" s="8">
        <v>32</v>
      </c>
      <c r="N48" s="8">
        <v>96</v>
      </c>
      <c r="O48" s="8"/>
      <c r="P48" s="8"/>
      <c r="Q48" s="8">
        <v>12</v>
      </c>
      <c r="R48" s="8"/>
      <c r="S48" s="8"/>
      <c r="T48" s="8">
        <v>54</v>
      </c>
      <c r="U48" s="8">
        <v>100</v>
      </c>
      <c r="V48" s="8"/>
      <c r="W48" s="8"/>
    </row>
    <row r="49" spans="1:23" ht="16.5" thickBot="1" x14ac:dyDescent="0.3">
      <c r="A49" s="11" t="s">
        <v>82</v>
      </c>
      <c r="B49" s="11" t="s">
        <v>83</v>
      </c>
      <c r="C49" s="8"/>
      <c r="D49" s="8"/>
      <c r="E49" s="8"/>
      <c r="F49" s="11"/>
      <c r="G49" s="11" t="s">
        <v>52</v>
      </c>
      <c r="H49" s="8"/>
      <c r="I49" s="8">
        <v>36</v>
      </c>
      <c r="J49" s="8"/>
      <c r="K49" s="8"/>
      <c r="L49" s="8">
        <v>36</v>
      </c>
      <c r="M49" s="8"/>
      <c r="N49" s="8"/>
      <c r="O49" s="8"/>
      <c r="P49" s="8">
        <v>36</v>
      </c>
      <c r="Q49" s="8"/>
      <c r="R49" s="8"/>
      <c r="S49" s="8"/>
      <c r="T49" s="8"/>
      <c r="U49" s="8">
        <v>36</v>
      </c>
      <c r="V49" s="8"/>
      <c r="W49" s="8"/>
    </row>
    <row r="50" spans="1:23" ht="16.5" thickBot="1" x14ac:dyDescent="0.3">
      <c r="A50" s="11" t="s">
        <v>84</v>
      </c>
      <c r="B50" s="11" t="s">
        <v>85</v>
      </c>
      <c r="C50" s="8"/>
      <c r="D50" s="8"/>
      <c r="E50" s="8"/>
      <c r="F50" s="8"/>
      <c r="G50" s="11" t="s">
        <v>75</v>
      </c>
      <c r="H50" s="8"/>
      <c r="I50" s="8">
        <v>18</v>
      </c>
      <c r="J50" s="8"/>
      <c r="K50" s="8"/>
      <c r="L50" s="8"/>
      <c r="M50" s="8"/>
      <c r="N50" s="8"/>
      <c r="O50" s="8"/>
      <c r="P50" s="8"/>
      <c r="Q50" s="8">
        <v>18</v>
      </c>
      <c r="R50" s="8"/>
      <c r="S50" s="8"/>
      <c r="T50" s="8"/>
      <c r="U50" s="8"/>
      <c r="V50" s="8"/>
      <c r="W50" s="8"/>
    </row>
    <row r="51" spans="1:23" ht="95.25" thickBot="1" x14ac:dyDescent="0.3">
      <c r="A51" s="15" t="s">
        <v>86</v>
      </c>
      <c r="B51" s="15" t="s">
        <v>87</v>
      </c>
      <c r="C51" s="15"/>
      <c r="D51" s="15"/>
      <c r="E51" s="15"/>
      <c r="F51" s="15"/>
      <c r="G51" s="15"/>
      <c r="H51" s="18"/>
      <c r="I51" s="18">
        <f>SUM(I52:I55)</f>
        <v>370</v>
      </c>
      <c r="J51" s="18">
        <f>SUM(J52:J53)</f>
        <v>16</v>
      </c>
      <c r="K51" s="18">
        <f>SUM(K52:K53)</f>
        <v>16</v>
      </c>
      <c r="L51" s="18">
        <f>SUM(L52:L54)</f>
        <v>336</v>
      </c>
      <c r="M51" s="18">
        <f>SUM(M52:M53)</f>
        <v>68</v>
      </c>
      <c r="N51" s="18">
        <f>SUM(N52:N53)</f>
        <v>124</v>
      </c>
      <c r="O51" s="18">
        <v>0</v>
      </c>
      <c r="P51" s="18">
        <f>SUM(P54)</f>
        <v>144</v>
      </c>
      <c r="Q51" s="18">
        <f>SUM(Q55+Q52)</f>
        <v>18</v>
      </c>
      <c r="R51" s="18">
        <v>0</v>
      </c>
      <c r="S51" s="18">
        <v>0</v>
      </c>
      <c r="T51" s="18">
        <v>0</v>
      </c>
      <c r="U51" s="18">
        <f>SUM(U52:U53)</f>
        <v>158</v>
      </c>
      <c r="V51" s="18">
        <f>SUM(V52:V53)</f>
        <v>34</v>
      </c>
      <c r="W51" s="18">
        <v>0</v>
      </c>
    </row>
    <row r="52" spans="1:23" ht="63.75" thickBot="1" x14ac:dyDescent="0.3">
      <c r="A52" s="11" t="s">
        <v>88</v>
      </c>
      <c r="B52" s="11" t="s">
        <v>89</v>
      </c>
      <c r="C52" s="8"/>
      <c r="D52" s="8"/>
      <c r="E52" s="8"/>
      <c r="F52" s="11"/>
      <c r="G52" s="11" t="s">
        <v>75</v>
      </c>
      <c r="H52" s="8"/>
      <c r="I52" s="8">
        <v>172</v>
      </c>
      <c r="J52" s="8">
        <v>14</v>
      </c>
      <c r="K52" s="8">
        <v>14</v>
      </c>
      <c r="L52" s="8">
        <v>158</v>
      </c>
      <c r="M52" s="8">
        <v>60</v>
      </c>
      <c r="N52" s="8">
        <v>98</v>
      </c>
      <c r="O52" s="8"/>
      <c r="P52" s="8"/>
      <c r="Q52" s="8"/>
      <c r="R52" s="8"/>
      <c r="S52" s="8"/>
      <c r="T52" s="8"/>
      <c r="U52" s="8">
        <v>158</v>
      </c>
      <c r="V52" s="8"/>
      <c r="W52" s="8"/>
    </row>
    <row r="53" spans="1:23" ht="48" thickBot="1" x14ac:dyDescent="0.3">
      <c r="A53" s="11" t="s">
        <v>90</v>
      </c>
      <c r="B53" s="11" t="s">
        <v>91</v>
      </c>
      <c r="C53" s="11"/>
      <c r="D53" s="11"/>
      <c r="E53" s="11"/>
      <c r="F53" s="11"/>
      <c r="G53" s="11" t="s">
        <v>52</v>
      </c>
      <c r="H53" s="11"/>
      <c r="I53" s="8">
        <v>36</v>
      </c>
      <c r="J53" s="8">
        <v>2</v>
      </c>
      <c r="K53" s="8">
        <v>2</v>
      </c>
      <c r="L53" s="8">
        <v>34</v>
      </c>
      <c r="M53" s="8">
        <v>8</v>
      </c>
      <c r="N53" s="8">
        <v>26</v>
      </c>
      <c r="O53" s="8"/>
      <c r="P53" s="8"/>
      <c r="Q53" s="8"/>
      <c r="R53" s="8"/>
      <c r="S53" s="8"/>
      <c r="T53" s="8"/>
      <c r="U53" s="8"/>
      <c r="V53" s="8">
        <v>34</v>
      </c>
      <c r="W53" s="8"/>
    </row>
    <row r="54" spans="1:23" ht="32.25" thickBot="1" x14ac:dyDescent="0.3">
      <c r="A54" s="11" t="s">
        <v>92</v>
      </c>
      <c r="B54" s="11" t="s">
        <v>93</v>
      </c>
      <c r="C54" s="11"/>
      <c r="D54" s="11"/>
      <c r="E54" s="11"/>
      <c r="F54" s="11"/>
      <c r="G54" s="11" t="s">
        <v>52</v>
      </c>
      <c r="H54" s="8"/>
      <c r="I54" s="8">
        <v>144</v>
      </c>
      <c r="J54" s="8"/>
      <c r="K54" s="8"/>
      <c r="L54" s="8">
        <v>144</v>
      </c>
      <c r="M54" s="8"/>
      <c r="N54" s="8"/>
      <c r="O54" s="8"/>
      <c r="P54" s="8">
        <v>144</v>
      </c>
      <c r="Q54" s="8"/>
      <c r="R54" s="8"/>
      <c r="S54" s="8"/>
      <c r="T54" s="8"/>
      <c r="U54" s="8"/>
      <c r="V54" s="8">
        <v>144</v>
      </c>
      <c r="W54" s="8"/>
    </row>
    <row r="55" spans="1:23" ht="16.5" thickBot="1" x14ac:dyDescent="0.3">
      <c r="A55" s="11" t="s">
        <v>94</v>
      </c>
      <c r="B55" s="11" t="s">
        <v>85</v>
      </c>
      <c r="C55" s="8"/>
      <c r="D55" s="8"/>
      <c r="E55" s="8"/>
      <c r="F55" s="8"/>
      <c r="G55" s="11" t="s">
        <v>75</v>
      </c>
      <c r="H55" s="8"/>
      <c r="I55" s="8">
        <v>18</v>
      </c>
      <c r="J55" s="8"/>
      <c r="K55" s="8"/>
      <c r="L55" s="8"/>
      <c r="M55" s="8"/>
      <c r="N55" s="8"/>
      <c r="O55" s="8"/>
      <c r="P55" s="8"/>
      <c r="Q55" s="8">
        <v>18</v>
      </c>
      <c r="R55" s="8"/>
      <c r="S55" s="8"/>
      <c r="T55" s="8"/>
      <c r="U55" s="8"/>
      <c r="V55" s="8"/>
      <c r="W55" s="8"/>
    </row>
    <row r="56" spans="1:23" ht="48" thickBot="1" x14ac:dyDescent="0.3">
      <c r="A56" s="15" t="s">
        <v>95</v>
      </c>
      <c r="B56" s="15" t="s">
        <v>96</v>
      </c>
      <c r="C56" s="15"/>
      <c r="D56" s="15"/>
      <c r="E56" s="15"/>
      <c r="F56" s="15"/>
      <c r="G56" s="15"/>
      <c r="H56" s="15"/>
      <c r="I56" s="18">
        <f>SUM(I57:I59)</f>
        <v>190</v>
      </c>
      <c r="J56" s="18">
        <f>SUM(J57)</f>
        <v>8</v>
      </c>
      <c r="K56" s="18">
        <f>SUM(K57)</f>
        <v>8</v>
      </c>
      <c r="L56" s="18">
        <f>SUM(L57)</f>
        <v>92</v>
      </c>
      <c r="M56" s="18">
        <f>SUM(M57)</f>
        <v>28</v>
      </c>
      <c r="N56" s="18">
        <f>SUM(N57)</f>
        <v>64</v>
      </c>
      <c r="O56" s="18">
        <v>0</v>
      </c>
      <c r="P56" s="18">
        <f>SUM(P58)</f>
        <v>72</v>
      </c>
      <c r="Q56" s="18">
        <f>SUM(Q57:Q59)</f>
        <v>18</v>
      </c>
      <c r="R56" s="18">
        <v>0</v>
      </c>
      <c r="S56" s="18">
        <v>0</v>
      </c>
      <c r="T56" s="18">
        <v>0</v>
      </c>
      <c r="U56" s="18">
        <v>92</v>
      </c>
      <c r="V56" s="18">
        <v>0</v>
      </c>
      <c r="W56" s="18">
        <f>SUM(W57)</f>
        <v>0</v>
      </c>
    </row>
    <row r="57" spans="1:23" ht="32.25" thickBot="1" x14ac:dyDescent="0.3">
      <c r="A57" s="11" t="s">
        <v>97</v>
      </c>
      <c r="B57" s="11" t="s">
        <v>98</v>
      </c>
      <c r="C57" s="11"/>
      <c r="D57" s="11"/>
      <c r="E57" s="11"/>
      <c r="F57" s="11"/>
      <c r="G57" s="11"/>
      <c r="H57" s="11" t="s">
        <v>52</v>
      </c>
      <c r="I57" s="20">
        <v>100</v>
      </c>
      <c r="J57" s="20">
        <v>8</v>
      </c>
      <c r="K57" s="20">
        <v>8</v>
      </c>
      <c r="L57" s="20">
        <v>92</v>
      </c>
      <c r="M57" s="20">
        <v>28</v>
      </c>
      <c r="N57" s="20">
        <v>64</v>
      </c>
      <c r="O57" s="20"/>
      <c r="P57" s="20"/>
      <c r="Q57" s="20"/>
      <c r="R57" s="20"/>
      <c r="S57" s="20"/>
      <c r="T57" s="20"/>
      <c r="U57" s="20">
        <v>92</v>
      </c>
      <c r="V57" s="20"/>
      <c r="W57" s="20"/>
    </row>
    <row r="58" spans="1:23" ht="32.25" thickBot="1" x14ac:dyDescent="0.3">
      <c r="A58" s="11" t="s">
        <v>99</v>
      </c>
      <c r="B58" s="11" t="s">
        <v>93</v>
      </c>
      <c r="C58" s="11"/>
      <c r="D58" s="11"/>
      <c r="E58" s="11"/>
      <c r="F58" s="11"/>
      <c r="G58" s="8"/>
      <c r="H58" s="11" t="s">
        <v>52</v>
      </c>
      <c r="I58" s="20">
        <v>72</v>
      </c>
      <c r="J58" s="20"/>
      <c r="K58" s="20"/>
      <c r="L58" s="20">
        <v>72</v>
      </c>
      <c r="M58" s="20"/>
      <c r="N58" s="20"/>
      <c r="O58" s="20"/>
      <c r="P58" s="20">
        <v>72</v>
      </c>
      <c r="Q58" s="20"/>
      <c r="R58" s="20"/>
      <c r="S58" s="20"/>
      <c r="T58" s="20"/>
      <c r="U58" s="20">
        <v>72</v>
      </c>
      <c r="V58" s="20"/>
      <c r="W58" s="20"/>
    </row>
    <row r="59" spans="1:23" ht="16.5" thickBot="1" x14ac:dyDescent="0.3">
      <c r="A59" s="11" t="s">
        <v>100</v>
      </c>
      <c r="B59" s="11" t="s">
        <v>85</v>
      </c>
      <c r="C59" s="8"/>
      <c r="D59" s="8"/>
      <c r="E59" s="8"/>
      <c r="F59" s="11"/>
      <c r="G59" s="8"/>
      <c r="H59" s="11" t="s">
        <v>75</v>
      </c>
      <c r="I59" s="20">
        <v>18</v>
      </c>
      <c r="J59" s="20"/>
      <c r="K59" s="20"/>
      <c r="L59" s="20"/>
      <c r="M59" s="20"/>
      <c r="N59" s="20"/>
      <c r="O59" s="20"/>
      <c r="P59" s="20"/>
      <c r="Q59" s="20">
        <v>18</v>
      </c>
      <c r="R59" s="20"/>
      <c r="S59" s="20"/>
      <c r="T59" s="20"/>
      <c r="U59" s="20"/>
      <c r="V59" s="20"/>
      <c r="W59" s="20"/>
    </row>
    <row r="60" spans="1:23" ht="32.25" thickBot="1" x14ac:dyDescent="0.3">
      <c r="A60" s="15" t="s">
        <v>101</v>
      </c>
      <c r="B60" s="15" t="s">
        <v>102</v>
      </c>
      <c r="C60" s="15"/>
      <c r="D60" s="15"/>
      <c r="E60" s="15"/>
      <c r="F60" s="15"/>
      <c r="G60" s="15"/>
      <c r="H60" s="15"/>
      <c r="I60" s="18">
        <f>SUM(I61:I64)</f>
        <v>454</v>
      </c>
      <c r="J60" s="18">
        <f>SUM(J61:J62)</f>
        <v>12</v>
      </c>
      <c r="K60" s="18">
        <f>SUM(K61:K62)</f>
        <v>12</v>
      </c>
      <c r="L60" s="18">
        <f>SUM(L61:L62)</f>
        <v>329</v>
      </c>
      <c r="M60" s="18">
        <f>SUM(M61:M62)</f>
        <v>121</v>
      </c>
      <c r="N60" s="18">
        <f>SUM(N61:N62)</f>
        <v>188</v>
      </c>
      <c r="O60" s="18">
        <v>20</v>
      </c>
      <c r="P60" s="18">
        <v>0</v>
      </c>
      <c r="Q60" s="18">
        <f>SUM(Q61:Q64)</f>
        <v>26</v>
      </c>
      <c r="R60" s="18">
        <v>0</v>
      </c>
      <c r="S60" s="18">
        <v>0</v>
      </c>
      <c r="T60" s="18">
        <v>0</v>
      </c>
      <c r="U60" s="18">
        <v>0</v>
      </c>
      <c r="V60" s="18">
        <f>SUM(V61:V62)</f>
        <v>99</v>
      </c>
      <c r="W60" s="18">
        <f>SUM(W61:W62)</f>
        <v>230</v>
      </c>
    </row>
    <row r="61" spans="1:23" ht="32.25" thickBot="1" x14ac:dyDescent="0.3">
      <c r="A61" s="11" t="s">
        <v>103</v>
      </c>
      <c r="B61" s="11" t="s">
        <v>104</v>
      </c>
      <c r="C61" s="11"/>
      <c r="D61" s="11"/>
      <c r="E61" s="11"/>
      <c r="F61" s="8"/>
      <c r="G61" s="8"/>
      <c r="H61" s="11" t="s">
        <v>75</v>
      </c>
      <c r="I61" s="20">
        <v>202</v>
      </c>
      <c r="J61" s="20">
        <v>6</v>
      </c>
      <c r="K61" s="20">
        <v>6</v>
      </c>
      <c r="L61" s="20">
        <v>181</v>
      </c>
      <c r="M61" s="20">
        <v>57</v>
      </c>
      <c r="N61" s="20">
        <v>124</v>
      </c>
      <c r="O61" s="20"/>
      <c r="P61" s="20"/>
      <c r="Q61" s="20">
        <v>9</v>
      </c>
      <c r="R61" s="20"/>
      <c r="S61" s="20"/>
      <c r="T61" s="20"/>
      <c r="U61" s="20"/>
      <c r="V61" s="20">
        <v>51</v>
      </c>
      <c r="W61" s="20">
        <v>130</v>
      </c>
    </row>
    <row r="62" spans="1:23" ht="32.25" thickBot="1" x14ac:dyDescent="0.3">
      <c r="A62" s="11" t="s">
        <v>105</v>
      </c>
      <c r="B62" s="11" t="s">
        <v>106</v>
      </c>
      <c r="C62" s="11"/>
      <c r="D62" s="8"/>
      <c r="E62" s="8"/>
      <c r="F62" s="8"/>
      <c r="G62" s="8"/>
      <c r="H62" s="11" t="s">
        <v>75</v>
      </c>
      <c r="I62" s="20">
        <v>172</v>
      </c>
      <c r="J62" s="20">
        <v>6</v>
      </c>
      <c r="K62" s="20">
        <v>6</v>
      </c>
      <c r="L62" s="20">
        <v>148</v>
      </c>
      <c r="M62" s="20">
        <v>64</v>
      </c>
      <c r="N62" s="20">
        <v>64</v>
      </c>
      <c r="O62" s="20">
        <v>20</v>
      </c>
      <c r="P62" s="20"/>
      <c r="Q62" s="20">
        <v>9</v>
      </c>
      <c r="R62" s="20"/>
      <c r="S62" s="20"/>
      <c r="T62" s="20"/>
      <c r="U62" s="20"/>
      <c r="V62" s="20">
        <v>48</v>
      </c>
      <c r="W62" s="20">
        <v>100</v>
      </c>
    </row>
    <row r="63" spans="1:23" ht="32.25" thickBot="1" x14ac:dyDescent="0.3">
      <c r="A63" s="11" t="s">
        <v>107</v>
      </c>
      <c r="B63" s="11" t="s">
        <v>93</v>
      </c>
      <c r="C63" s="11"/>
      <c r="D63" s="11"/>
      <c r="E63" s="11"/>
      <c r="F63" s="11"/>
      <c r="G63" s="8"/>
      <c r="H63" s="11" t="s">
        <v>52</v>
      </c>
      <c r="I63" s="20">
        <v>72</v>
      </c>
      <c r="J63" s="20"/>
      <c r="K63" s="20"/>
      <c r="L63" s="20">
        <v>72</v>
      </c>
      <c r="M63" s="20"/>
      <c r="N63" s="20"/>
      <c r="O63" s="20"/>
      <c r="P63" s="20">
        <v>72</v>
      </c>
      <c r="Q63" s="20"/>
      <c r="R63" s="20"/>
      <c r="S63" s="20"/>
      <c r="T63" s="20"/>
      <c r="U63" s="20"/>
      <c r="V63" s="20"/>
      <c r="W63" s="20">
        <v>72</v>
      </c>
    </row>
    <row r="64" spans="1:23" ht="16.5" thickBot="1" x14ac:dyDescent="0.3">
      <c r="A64" s="11" t="s">
        <v>110</v>
      </c>
      <c r="B64" s="11" t="s">
        <v>85</v>
      </c>
      <c r="C64" s="11"/>
      <c r="D64" s="11"/>
      <c r="E64" s="11"/>
      <c r="F64" s="11"/>
      <c r="G64" s="8"/>
      <c r="H64" s="11" t="s">
        <v>75</v>
      </c>
      <c r="I64" s="20">
        <v>8</v>
      </c>
      <c r="J64" s="20"/>
      <c r="K64" s="20"/>
      <c r="L64" s="20"/>
      <c r="M64" s="20"/>
      <c r="N64" s="20"/>
      <c r="O64" s="20"/>
      <c r="P64" s="20"/>
      <c r="Q64" s="20">
        <v>8</v>
      </c>
      <c r="R64" s="20"/>
      <c r="S64" s="20"/>
      <c r="T64" s="20"/>
      <c r="U64" s="20"/>
      <c r="V64" s="20"/>
      <c r="W64" s="20"/>
    </row>
    <row r="65" spans="1:23" ht="32.25" thickBot="1" x14ac:dyDescent="0.3">
      <c r="A65" s="15" t="s">
        <v>108</v>
      </c>
      <c r="B65" s="15" t="s">
        <v>109</v>
      </c>
      <c r="C65" s="15"/>
      <c r="D65" s="15"/>
      <c r="E65" s="15"/>
      <c r="F65" s="15"/>
      <c r="G65" s="15"/>
      <c r="H65" s="15"/>
      <c r="I65" s="18">
        <f>SUM(I66:I68)</f>
        <v>132</v>
      </c>
      <c r="J65" s="18">
        <f>SUM(J66)</f>
        <v>6</v>
      </c>
      <c r="K65" s="18">
        <f>SUM(K66)</f>
        <v>6</v>
      </c>
      <c r="L65" s="18">
        <f>SUM(L66)</f>
        <v>72</v>
      </c>
      <c r="M65" s="18">
        <f>SUM(M66)</f>
        <v>22</v>
      </c>
      <c r="N65" s="18">
        <f>SUM(N66)</f>
        <v>50</v>
      </c>
      <c r="O65" s="18">
        <v>0</v>
      </c>
      <c r="P65" s="18">
        <f>SUM(P67+P69)</f>
        <v>180</v>
      </c>
      <c r="Q65" s="18">
        <f>SUM(Q66:Q68)</f>
        <v>18</v>
      </c>
      <c r="R65" s="18">
        <v>0</v>
      </c>
      <c r="S65" s="18">
        <v>0</v>
      </c>
      <c r="T65" s="18">
        <v>0</v>
      </c>
      <c r="U65" s="18">
        <f>SUM(U66)</f>
        <v>72</v>
      </c>
      <c r="V65" s="18">
        <v>0</v>
      </c>
      <c r="W65" s="18">
        <v>0</v>
      </c>
    </row>
    <row r="66" spans="1:23" ht="32.25" thickBot="1" x14ac:dyDescent="0.3">
      <c r="A66" s="11" t="s">
        <v>111</v>
      </c>
      <c r="B66" s="12" t="s">
        <v>112</v>
      </c>
      <c r="C66" s="8"/>
      <c r="D66" s="8"/>
      <c r="E66" s="8"/>
      <c r="F66" s="11" t="s">
        <v>52</v>
      </c>
      <c r="G66" s="8"/>
      <c r="H66" s="8"/>
      <c r="I66" s="20">
        <v>86</v>
      </c>
      <c r="J66" s="20">
        <v>6</v>
      </c>
      <c r="K66" s="20">
        <v>6</v>
      </c>
      <c r="L66" s="20">
        <v>72</v>
      </c>
      <c r="M66" s="20">
        <v>22</v>
      </c>
      <c r="N66" s="20">
        <v>50</v>
      </c>
      <c r="O66" s="20"/>
      <c r="P66" s="20"/>
      <c r="Q66" s="20">
        <v>8</v>
      </c>
      <c r="R66" s="20"/>
      <c r="S66" s="20"/>
      <c r="T66" s="20"/>
      <c r="U66" s="20">
        <v>72</v>
      </c>
      <c r="V66" s="20"/>
      <c r="W66" s="20"/>
    </row>
    <row r="67" spans="1:23" ht="16.5" thickBot="1" x14ac:dyDescent="0.3">
      <c r="A67" s="11" t="s">
        <v>113</v>
      </c>
      <c r="B67" s="11" t="s">
        <v>83</v>
      </c>
      <c r="C67" s="8"/>
      <c r="D67" s="8"/>
      <c r="E67" s="8"/>
      <c r="F67" s="11" t="s">
        <v>52</v>
      </c>
      <c r="G67" s="8"/>
      <c r="H67" s="8"/>
      <c r="I67" s="8">
        <v>36</v>
      </c>
      <c r="J67" s="8"/>
      <c r="K67" s="8"/>
      <c r="L67" s="8">
        <v>36</v>
      </c>
      <c r="M67" s="8"/>
      <c r="N67" s="8"/>
      <c r="O67" s="8"/>
      <c r="P67" s="8">
        <v>36</v>
      </c>
      <c r="Q67" s="8"/>
      <c r="R67" s="8"/>
      <c r="S67" s="8"/>
      <c r="T67" s="8"/>
      <c r="U67" s="8">
        <v>36</v>
      </c>
      <c r="V67" s="8"/>
      <c r="W67" s="8"/>
    </row>
    <row r="68" spans="1:23" ht="16.5" thickBot="1" x14ac:dyDescent="0.3">
      <c r="A68" s="1" t="s">
        <v>114</v>
      </c>
      <c r="B68" s="2" t="s">
        <v>19</v>
      </c>
      <c r="C68" s="8"/>
      <c r="D68" s="8"/>
      <c r="E68" s="8"/>
      <c r="F68" s="11" t="s">
        <v>75</v>
      </c>
      <c r="G68" s="8"/>
      <c r="H68" s="8"/>
      <c r="I68" s="8">
        <v>10</v>
      </c>
      <c r="J68" s="8"/>
      <c r="K68" s="8"/>
      <c r="L68" s="8"/>
      <c r="M68" s="8"/>
      <c r="N68" s="8"/>
      <c r="O68" s="8"/>
      <c r="P68" s="8"/>
      <c r="Q68" s="8">
        <v>10</v>
      </c>
      <c r="R68" s="8"/>
      <c r="S68" s="8"/>
      <c r="T68" s="8"/>
      <c r="U68" s="8"/>
      <c r="V68" s="8"/>
      <c r="W68" s="8"/>
    </row>
    <row r="69" spans="1:23" ht="16.5" thickBot="1" x14ac:dyDescent="0.3">
      <c r="A69" s="4" t="s">
        <v>20</v>
      </c>
      <c r="B69" s="5" t="s">
        <v>21</v>
      </c>
      <c r="C69" s="142"/>
      <c r="D69" s="142"/>
      <c r="E69" s="142"/>
      <c r="F69" s="142"/>
      <c r="G69" s="142"/>
      <c r="H69" s="142"/>
      <c r="I69" s="8">
        <v>144</v>
      </c>
      <c r="J69" s="8"/>
      <c r="K69" s="8"/>
      <c r="L69" s="8"/>
      <c r="M69" s="8"/>
      <c r="N69" s="8"/>
      <c r="O69" s="8"/>
      <c r="P69" s="8">
        <v>144</v>
      </c>
      <c r="Q69" s="8"/>
      <c r="R69" s="8"/>
      <c r="S69" s="8"/>
      <c r="T69" s="8"/>
      <c r="U69" s="8"/>
      <c r="V69" s="8"/>
      <c r="W69" s="8"/>
    </row>
    <row r="70" spans="1:23" ht="15" customHeight="1" thickBot="1" x14ac:dyDescent="0.3">
      <c r="A70" s="4" t="s">
        <v>22</v>
      </c>
      <c r="B70" s="5" t="s">
        <v>23</v>
      </c>
      <c r="C70" s="142"/>
      <c r="D70" s="142"/>
      <c r="E70" s="142"/>
      <c r="F70" s="142"/>
      <c r="G70" s="142"/>
      <c r="H70" s="142"/>
      <c r="I70" s="8">
        <v>216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16.5" thickBot="1" x14ac:dyDescent="0.3">
      <c r="A71" s="141" t="s">
        <v>24</v>
      </c>
      <c r="B71" s="142"/>
      <c r="C71" s="142"/>
      <c r="D71" s="142"/>
      <c r="E71" s="142"/>
      <c r="F71" s="142"/>
      <c r="G71" s="142"/>
      <c r="H71" s="142"/>
      <c r="I71" s="6">
        <f>SUM(L8+I24+I25+I32+I35+I46+I69+I70)</f>
        <v>4428</v>
      </c>
      <c r="J71" s="6">
        <v>133</v>
      </c>
      <c r="K71" s="6">
        <v>133</v>
      </c>
      <c r="L71" s="6">
        <v>3305</v>
      </c>
      <c r="M71" s="6">
        <v>1814</v>
      </c>
      <c r="N71" s="6">
        <v>1419</v>
      </c>
      <c r="O71" s="6">
        <v>72</v>
      </c>
      <c r="P71" s="6">
        <v>144</v>
      </c>
      <c r="Q71" s="6">
        <v>180</v>
      </c>
      <c r="R71" s="6">
        <v>612</v>
      </c>
      <c r="S71" s="6">
        <v>792</v>
      </c>
      <c r="T71" s="6">
        <v>544</v>
      </c>
      <c r="U71" s="6">
        <v>604</v>
      </c>
      <c r="V71" s="6">
        <v>383</v>
      </c>
      <c r="W71" s="6">
        <v>370</v>
      </c>
    </row>
    <row r="72" spans="1:23" ht="16.5" thickBot="1" x14ac:dyDescent="0.3">
      <c r="A72" s="145" t="s">
        <v>158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6" t="s">
        <v>25</v>
      </c>
      <c r="M72" s="143" t="s">
        <v>26</v>
      </c>
      <c r="N72" s="144"/>
      <c r="O72" s="144"/>
      <c r="P72" s="144"/>
      <c r="Q72" s="144"/>
      <c r="R72" s="3">
        <v>594</v>
      </c>
      <c r="S72" s="3">
        <v>810</v>
      </c>
      <c r="T72" s="3">
        <v>544</v>
      </c>
      <c r="U72" s="3">
        <v>604</v>
      </c>
      <c r="V72" s="3">
        <v>383</v>
      </c>
      <c r="W72" s="3">
        <v>370</v>
      </c>
    </row>
    <row r="73" spans="1:23" ht="16.5" thickBot="1" x14ac:dyDescent="0.3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7"/>
      <c r="M73" s="143" t="s">
        <v>27</v>
      </c>
      <c r="N73" s="144"/>
      <c r="O73" s="144"/>
      <c r="P73" s="144"/>
      <c r="Q73" s="144"/>
      <c r="R73" s="3">
        <v>0</v>
      </c>
      <c r="S73" s="3">
        <v>0</v>
      </c>
      <c r="T73" s="3">
        <v>0</v>
      </c>
      <c r="U73" s="3">
        <v>72</v>
      </c>
      <c r="V73" s="3">
        <v>0</v>
      </c>
      <c r="W73" s="3">
        <v>0</v>
      </c>
    </row>
    <row r="74" spans="1:23" ht="16.5" thickBot="1" x14ac:dyDescent="0.3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7"/>
      <c r="M74" s="141" t="s">
        <v>28</v>
      </c>
      <c r="N74" s="148"/>
      <c r="O74" s="148"/>
      <c r="P74" s="148"/>
      <c r="Q74" s="148"/>
      <c r="R74" s="3">
        <v>0</v>
      </c>
      <c r="S74" s="3">
        <v>0</v>
      </c>
      <c r="T74" s="3">
        <v>0</v>
      </c>
      <c r="U74" s="3">
        <v>72</v>
      </c>
      <c r="V74" s="3">
        <v>144</v>
      </c>
      <c r="W74" s="3">
        <v>72</v>
      </c>
    </row>
    <row r="75" spans="1:23" ht="16.5" thickBot="1" x14ac:dyDescent="0.3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7"/>
      <c r="M75" s="143" t="s">
        <v>29</v>
      </c>
      <c r="N75" s="144"/>
      <c r="O75" s="144"/>
      <c r="P75" s="144"/>
      <c r="Q75" s="144"/>
      <c r="R75" s="3"/>
      <c r="S75" s="3">
        <v>3</v>
      </c>
      <c r="T75" s="3">
        <v>2</v>
      </c>
      <c r="U75" s="3">
        <v>4</v>
      </c>
      <c r="V75" s="3">
        <v>3</v>
      </c>
      <c r="W75" s="3">
        <v>2</v>
      </c>
    </row>
    <row r="76" spans="1:23" ht="16.5" thickBot="1" x14ac:dyDescent="0.3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7"/>
      <c r="M76" s="143" t="s">
        <v>30</v>
      </c>
      <c r="N76" s="144"/>
      <c r="O76" s="144"/>
      <c r="P76" s="144"/>
      <c r="Q76" s="144"/>
      <c r="R76" s="3">
        <v>0</v>
      </c>
      <c r="S76" s="3">
        <v>9</v>
      </c>
      <c r="T76" s="3">
        <v>3</v>
      </c>
      <c r="U76" s="3">
        <v>7</v>
      </c>
      <c r="V76" s="3">
        <v>5</v>
      </c>
      <c r="W76" s="3">
        <v>5</v>
      </c>
    </row>
    <row r="77" spans="1:23" ht="16.5" thickBot="1" x14ac:dyDescent="0.3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7"/>
      <c r="M77" s="143" t="s">
        <v>31</v>
      </c>
      <c r="N77" s="144"/>
      <c r="O77" s="144"/>
      <c r="P77" s="144"/>
      <c r="Q77" s="144"/>
      <c r="R77" s="3">
        <v>2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</row>
    <row r="79" spans="1:23" ht="18.75" x14ac:dyDescent="0.3">
      <c r="B79" s="26" t="s">
        <v>119</v>
      </c>
      <c r="C79" s="26"/>
      <c r="D79" s="26"/>
      <c r="E79" s="26"/>
      <c r="F79" s="26"/>
      <c r="G79" s="26"/>
      <c r="H79" s="26"/>
      <c r="I79" s="26"/>
      <c r="J79" s="26"/>
      <c r="K79" s="26"/>
      <c r="L79" s="26" t="s">
        <v>156</v>
      </c>
      <c r="M79" s="26"/>
      <c r="N79" s="26"/>
      <c r="O79" s="26"/>
      <c r="P79" s="26"/>
      <c r="Q79" s="26"/>
      <c r="R79" s="26"/>
      <c r="S79" s="26"/>
      <c r="T79" s="26"/>
      <c r="U79" s="26"/>
      <c r="V79" s="26"/>
    </row>
    <row r="80" spans="1:23" ht="18.75" x14ac:dyDescent="0.3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</row>
    <row r="81" spans="2:22" ht="18.75" x14ac:dyDescent="0.3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</row>
    <row r="82" spans="2:22" ht="18.75" x14ac:dyDescent="0.3">
      <c r="B82" s="26" t="s">
        <v>120</v>
      </c>
      <c r="C82" s="26"/>
      <c r="D82" s="26"/>
      <c r="E82" s="26"/>
      <c r="F82" s="26"/>
      <c r="G82" s="26"/>
      <c r="H82" s="26"/>
      <c r="I82" s="26"/>
      <c r="J82" s="26"/>
      <c r="K82" s="26"/>
      <c r="L82" s="26" t="s">
        <v>157</v>
      </c>
      <c r="M82" s="26"/>
      <c r="N82" s="26"/>
      <c r="O82" s="26"/>
      <c r="P82" s="26"/>
      <c r="Q82" s="26"/>
      <c r="R82" s="26"/>
      <c r="S82" s="26"/>
      <c r="T82" s="26"/>
      <c r="U82" s="26"/>
      <c r="V82" s="26"/>
    </row>
  </sheetData>
  <mergeCells count="36">
    <mergeCell ref="A3:A7"/>
    <mergeCell ref="B3:B7"/>
    <mergeCell ref="C6:H6"/>
    <mergeCell ref="C3:H5"/>
    <mergeCell ref="I3:Q3"/>
    <mergeCell ref="I4:I7"/>
    <mergeCell ref="K4:K7"/>
    <mergeCell ref="L4:Q4"/>
    <mergeCell ref="L5:O5"/>
    <mergeCell ref="P5:P7"/>
    <mergeCell ref="Q5:Q7"/>
    <mergeCell ref="M6:O6"/>
    <mergeCell ref="L6:L7"/>
    <mergeCell ref="J4:J7"/>
    <mergeCell ref="R3:W3"/>
    <mergeCell ref="R4:S4"/>
    <mergeCell ref="T4:U4"/>
    <mergeCell ref="V4:W4"/>
    <mergeCell ref="R5:R7"/>
    <mergeCell ref="S5:S7"/>
    <mergeCell ref="T5:T7"/>
    <mergeCell ref="U5:U7"/>
    <mergeCell ref="V5:V7"/>
    <mergeCell ref="W5:W7"/>
    <mergeCell ref="A71:B71"/>
    <mergeCell ref="C69:H69"/>
    <mergeCell ref="C70:H70"/>
    <mergeCell ref="C71:H71"/>
    <mergeCell ref="M75:Q75"/>
    <mergeCell ref="A72:K77"/>
    <mergeCell ref="M76:Q76"/>
    <mergeCell ref="M77:Q77"/>
    <mergeCell ref="L72:L77"/>
    <mergeCell ref="M72:Q72"/>
    <mergeCell ref="M73:Q73"/>
    <mergeCell ref="M74:Q74"/>
  </mergeCells>
  <pageMargins left="0.7" right="0.7" top="0.75" bottom="0.75" header="0.3" footer="0.3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81"/>
  <sheetViews>
    <sheetView zoomScale="72" zoomScaleNormal="72" workbookViewId="0">
      <pane xSplit="3" ySplit="7" topLeftCell="D8" activePane="bottomRight" state="frozen"/>
      <selection activeCell="A2" sqref="A2"/>
      <selection pane="topRight" activeCell="C2" sqref="C2"/>
      <selection pane="bottomLeft" activeCell="A7" sqref="A7"/>
      <selection pane="bottomRight" activeCell="W58" sqref="W57:W58"/>
    </sheetView>
  </sheetViews>
  <sheetFormatPr defaultRowHeight="15.75" x14ac:dyDescent="0.25"/>
  <cols>
    <col min="1" max="1" width="12.7109375" style="59" customWidth="1"/>
    <col min="2" max="3" width="30.7109375" style="59" customWidth="1"/>
    <col min="4" max="9" width="3.7109375" style="59" customWidth="1"/>
    <col min="10" max="11" width="7.7109375" style="124" customWidth="1"/>
    <col min="12" max="16" width="8.7109375" style="59" customWidth="1"/>
    <col min="17" max="18" width="6.7109375" style="59" customWidth="1"/>
    <col min="19" max="19" width="12.7109375" style="59" customWidth="1"/>
    <col min="20" max="25" width="8.7109375" style="59" customWidth="1"/>
    <col min="26" max="26" width="9.7109375" style="57" customWidth="1"/>
    <col min="27" max="27" width="9.140625" style="57"/>
    <col min="28" max="16384" width="9.140625" style="59"/>
  </cols>
  <sheetData>
    <row r="1" spans="1:27" x14ac:dyDescent="0.25">
      <c r="A1" s="207" t="s">
        <v>159</v>
      </c>
      <c r="B1" s="207"/>
      <c r="C1" s="207"/>
      <c r="D1" s="56"/>
      <c r="E1" s="56"/>
      <c r="F1" s="56"/>
      <c r="G1" s="208" t="s">
        <v>210</v>
      </c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AA1" s="58"/>
    </row>
    <row r="2" spans="1:27" ht="16.5" thickBot="1" x14ac:dyDescent="0.3">
      <c r="A2" s="57"/>
      <c r="B2" s="57"/>
      <c r="C2" s="57"/>
      <c r="D2" s="57"/>
      <c r="E2" s="57"/>
      <c r="F2" s="57"/>
      <c r="G2" s="57"/>
      <c r="H2" s="57"/>
      <c r="I2" s="57"/>
      <c r="J2" s="60"/>
      <c r="K2" s="60"/>
      <c r="L2" s="57"/>
      <c r="M2" s="57"/>
      <c r="N2" s="57"/>
      <c r="O2" s="57"/>
      <c r="P2" s="57"/>
      <c r="Q2" s="57"/>
      <c r="R2" s="57"/>
      <c r="S2" s="57"/>
      <c r="T2" s="57"/>
      <c r="U2" s="209" t="s">
        <v>160</v>
      </c>
      <c r="V2" s="209"/>
      <c r="W2" s="209"/>
      <c r="X2" s="209"/>
      <c r="Y2" s="209"/>
    </row>
    <row r="3" spans="1:27" ht="60" customHeight="1" thickBot="1" x14ac:dyDescent="0.3">
      <c r="A3" s="203" t="s">
        <v>0</v>
      </c>
      <c r="B3" s="198" t="s">
        <v>161</v>
      </c>
      <c r="C3" s="198"/>
      <c r="D3" s="211" t="s">
        <v>240</v>
      </c>
      <c r="E3" s="212"/>
      <c r="F3" s="212"/>
      <c r="G3" s="212"/>
      <c r="H3" s="212"/>
      <c r="I3" s="213"/>
      <c r="J3" s="210" t="s">
        <v>162</v>
      </c>
      <c r="K3" s="210"/>
      <c r="L3" s="198" t="s">
        <v>163</v>
      </c>
      <c r="M3" s="198"/>
      <c r="N3" s="198"/>
      <c r="O3" s="198"/>
      <c r="P3" s="198"/>
      <c r="Q3" s="198"/>
      <c r="R3" s="198"/>
      <c r="S3" s="198"/>
      <c r="T3" s="198" t="s">
        <v>164</v>
      </c>
      <c r="U3" s="198"/>
      <c r="V3" s="198"/>
      <c r="W3" s="198"/>
      <c r="X3" s="198"/>
      <c r="Y3" s="198"/>
    </row>
    <row r="4" spans="1:27" ht="17.25" customHeight="1" thickBot="1" x14ac:dyDescent="0.3">
      <c r="A4" s="203"/>
      <c r="B4" s="198"/>
      <c r="C4" s="198"/>
      <c r="D4" s="218" t="s">
        <v>1</v>
      </c>
      <c r="E4" s="218"/>
      <c r="F4" s="218"/>
      <c r="G4" s="218"/>
      <c r="H4" s="218"/>
      <c r="I4" s="218"/>
      <c r="J4" s="214" t="s">
        <v>166</v>
      </c>
      <c r="K4" s="214" t="s">
        <v>167</v>
      </c>
      <c r="L4" s="203" t="s">
        <v>168</v>
      </c>
      <c r="M4" s="203" t="s">
        <v>169</v>
      </c>
      <c r="N4" s="218" t="s">
        <v>170</v>
      </c>
      <c r="O4" s="218"/>
      <c r="P4" s="218"/>
      <c r="Q4" s="218"/>
      <c r="R4" s="218"/>
      <c r="S4" s="218"/>
      <c r="T4" s="205" t="s">
        <v>171</v>
      </c>
      <c r="U4" s="205"/>
      <c r="V4" s="205" t="s">
        <v>172</v>
      </c>
      <c r="W4" s="205"/>
      <c r="X4" s="205" t="s">
        <v>173</v>
      </c>
      <c r="Y4" s="205"/>
    </row>
    <row r="5" spans="1:27" ht="17.25" customHeight="1" thickBot="1" x14ac:dyDescent="0.3">
      <c r="A5" s="203"/>
      <c r="B5" s="198"/>
      <c r="C5" s="198"/>
      <c r="D5" s="215">
        <v>1</v>
      </c>
      <c r="E5" s="215">
        <v>2</v>
      </c>
      <c r="F5" s="215">
        <v>3</v>
      </c>
      <c r="G5" s="215">
        <v>4</v>
      </c>
      <c r="H5" s="215">
        <v>5</v>
      </c>
      <c r="I5" s="215">
        <v>6</v>
      </c>
      <c r="J5" s="214"/>
      <c r="K5" s="214"/>
      <c r="L5" s="203"/>
      <c r="M5" s="203"/>
      <c r="N5" s="203" t="s">
        <v>24</v>
      </c>
      <c r="O5" s="198" t="s">
        <v>174</v>
      </c>
      <c r="P5" s="198"/>
      <c r="Q5" s="198"/>
      <c r="R5" s="198"/>
      <c r="S5" s="198"/>
      <c r="T5" s="61" t="s">
        <v>175</v>
      </c>
      <c r="U5" s="61" t="s">
        <v>176</v>
      </c>
      <c r="V5" s="61" t="s">
        <v>177</v>
      </c>
      <c r="W5" s="61" t="s">
        <v>178</v>
      </c>
      <c r="X5" s="61" t="s">
        <v>179</v>
      </c>
      <c r="Y5" s="61" t="s">
        <v>180</v>
      </c>
    </row>
    <row r="6" spans="1:27" ht="17.25" customHeight="1" thickBot="1" x14ac:dyDescent="0.3">
      <c r="A6" s="203"/>
      <c r="B6" s="198"/>
      <c r="C6" s="198"/>
      <c r="D6" s="216"/>
      <c r="E6" s="216"/>
      <c r="F6" s="216"/>
      <c r="G6" s="216"/>
      <c r="H6" s="216"/>
      <c r="I6" s="216"/>
      <c r="J6" s="214"/>
      <c r="K6" s="214"/>
      <c r="L6" s="203"/>
      <c r="M6" s="203"/>
      <c r="N6" s="203"/>
      <c r="O6" s="198"/>
      <c r="P6" s="198"/>
      <c r="Q6" s="198"/>
      <c r="R6" s="198"/>
      <c r="S6" s="198"/>
      <c r="T6" s="61">
        <v>17</v>
      </c>
      <c r="U6" s="61">
        <v>22</v>
      </c>
      <c r="V6" s="61">
        <v>16</v>
      </c>
      <c r="W6" s="61">
        <v>18</v>
      </c>
      <c r="X6" s="61">
        <v>12</v>
      </c>
      <c r="Y6" s="61">
        <v>11</v>
      </c>
    </row>
    <row r="7" spans="1:27" ht="111" customHeight="1" thickBot="1" x14ac:dyDescent="0.3">
      <c r="A7" s="203"/>
      <c r="B7" s="125" t="s">
        <v>217</v>
      </c>
      <c r="C7" s="125" t="s">
        <v>216</v>
      </c>
      <c r="D7" s="217"/>
      <c r="E7" s="217"/>
      <c r="F7" s="217"/>
      <c r="G7" s="217"/>
      <c r="H7" s="217"/>
      <c r="I7" s="217"/>
      <c r="J7" s="214"/>
      <c r="K7" s="214"/>
      <c r="L7" s="203"/>
      <c r="M7" s="203"/>
      <c r="N7" s="203"/>
      <c r="O7" s="63" t="s">
        <v>181</v>
      </c>
      <c r="P7" s="63" t="s">
        <v>182</v>
      </c>
      <c r="Q7" s="63" t="s">
        <v>183</v>
      </c>
      <c r="R7" s="63" t="s">
        <v>211</v>
      </c>
      <c r="S7" s="63" t="s">
        <v>241</v>
      </c>
      <c r="T7" s="61" t="s">
        <v>184</v>
      </c>
      <c r="U7" s="61" t="s">
        <v>184</v>
      </c>
      <c r="V7" s="61" t="s">
        <v>184</v>
      </c>
      <c r="W7" s="61" t="s">
        <v>184</v>
      </c>
      <c r="X7" s="61" t="s">
        <v>184</v>
      </c>
      <c r="Y7" s="61" t="s">
        <v>184</v>
      </c>
      <c r="Z7" s="64" t="s">
        <v>185</v>
      </c>
      <c r="AA7" s="65"/>
    </row>
    <row r="8" spans="1:27" s="127" customFormat="1" ht="12" customHeight="1" thickBot="1" x14ac:dyDescent="0.25">
      <c r="A8" s="67">
        <v>1</v>
      </c>
      <c r="B8" s="67">
        <f>A8+1</f>
        <v>2</v>
      </c>
      <c r="C8" s="67">
        <f t="shared" ref="C8:Y8" si="0">B8+1</f>
        <v>3</v>
      </c>
      <c r="D8" s="67">
        <f t="shared" si="0"/>
        <v>4</v>
      </c>
      <c r="E8" s="67">
        <f t="shared" si="0"/>
        <v>5</v>
      </c>
      <c r="F8" s="67">
        <f t="shared" si="0"/>
        <v>6</v>
      </c>
      <c r="G8" s="67">
        <f t="shared" si="0"/>
        <v>7</v>
      </c>
      <c r="H8" s="67">
        <f t="shared" si="0"/>
        <v>8</v>
      </c>
      <c r="I8" s="67">
        <f t="shared" si="0"/>
        <v>9</v>
      </c>
      <c r="J8" s="67">
        <f t="shared" si="0"/>
        <v>10</v>
      </c>
      <c r="K8" s="67">
        <f t="shared" si="0"/>
        <v>11</v>
      </c>
      <c r="L8" s="67">
        <f t="shared" si="0"/>
        <v>12</v>
      </c>
      <c r="M8" s="67">
        <f t="shared" si="0"/>
        <v>13</v>
      </c>
      <c r="N8" s="67">
        <f t="shared" si="0"/>
        <v>14</v>
      </c>
      <c r="O8" s="67">
        <f t="shared" si="0"/>
        <v>15</v>
      </c>
      <c r="P8" s="67">
        <f t="shared" si="0"/>
        <v>16</v>
      </c>
      <c r="Q8" s="67">
        <f t="shared" si="0"/>
        <v>17</v>
      </c>
      <c r="R8" s="67">
        <f t="shared" si="0"/>
        <v>18</v>
      </c>
      <c r="S8" s="67">
        <f t="shared" si="0"/>
        <v>19</v>
      </c>
      <c r="T8" s="67">
        <f t="shared" si="0"/>
        <v>20</v>
      </c>
      <c r="U8" s="67">
        <f t="shared" si="0"/>
        <v>21</v>
      </c>
      <c r="V8" s="67">
        <f t="shared" si="0"/>
        <v>22</v>
      </c>
      <c r="W8" s="67">
        <f t="shared" si="0"/>
        <v>23</v>
      </c>
      <c r="X8" s="67">
        <f t="shared" si="0"/>
        <v>24</v>
      </c>
      <c r="Y8" s="67">
        <f t="shared" si="0"/>
        <v>25</v>
      </c>
      <c r="Z8" s="126" t="s">
        <v>186</v>
      </c>
      <c r="AA8" s="126" t="s">
        <v>187</v>
      </c>
    </row>
    <row r="9" spans="1:27" s="71" customFormat="1" ht="16.5" thickBot="1" x14ac:dyDescent="0.3">
      <c r="A9" s="134" t="s">
        <v>218</v>
      </c>
      <c r="B9" s="194" t="s">
        <v>136</v>
      </c>
      <c r="C9" s="195"/>
      <c r="D9" s="68"/>
      <c r="E9" s="68"/>
      <c r="F9" s="68"/>
      <c r="G9" s="68"/>
      <c r="H9" s="68"/>
      <c r="I9" s="68"/>
      <c r="J9" s="69">
        <f>SUM(J10:J22)</f>
        <v>561</v>
      </c>
      <c r="K9" s="69">
        <f t="shared" ref="K9:Y9" si="1">SUM(K10:K22)</f>
        <v>1404</v>
      </c>
      <c r="L9" s="69">
        <f t="shared" si="1"/>
        <v>1476</v>
      </c>
      <c r="M9" s="69">
        <f t="shared" si="1"/>
        <v>36</v>
      </c>
      <c r="N9" s="69">
        <f t="shared" si="1"/>
        <v>1404</v>
      </c>
      <c r="O9" s="69">
        <f t="shared" si="1"/>
        <v>980</v>
      </c>
      <c r="P9" s="69">
        <f t="shared" si="1"/>
        <v>424</v>
      </c>
      <c r="Q9" s="69">
        <f t="shared" si="1"/>
        <v>0</v>
      </c>
      <c r="R9" s="69">
        <f t="shared" si="1"/>
        <v>0</v>
      </c>
      <c r="S9" s="69">
        <f t="shared" si="1"/>
        <v>36</v>
      </c>
      <c r="T9" s="69">
        <f t="shared" si="1"/>
        <v>612</v>
      </c>
      <c r="U9" s="69">
        <f t="shared" si="1"/>
        <v>792</v>
      </c>
      <c r="V9" s="69">
        <f t="shared" si="1"/>
        <v>0</v>
      </c>
      <c r="W9" s="69">
        <f t="shared" si="1"/>
        <v>0</v>
      </c>
      <c r="X9" s="69">
        <f t="shared" si="1"/>
        <v>0</v>
      </c>
      <c r="Y9" s="69">
        <f t="shared" si="1"/>
        <v>0</v>
      </c>
      <c r="Z9" s="70">
        <f t="shared" ref="Z9:Z39" si="2">SUM(T9:Y9)</f>
        <v>1404</v>
      </c>
      <c r="AA9" s="70">
        <f t="shared" ref="AA9:AA21" si="3">Z9-N9</f>
        <v>0</v>
      </c>
    </row>
    <row r="10" spans="1:27" s="71" customFormat="1" ht="16.5" thickBot="1" x14ac:dyDescent="0.3">
      <c r="A10" s="72" t="s">
        <v>226</v>
      </c>
      <c r="B10" s="199" t="s">
        <v>219</v>
      </c>
      <c r="C10" s="73" t="s">
        <v>118</v>
      </c>
      <c r="D10" s="120"/>
      <c r="E10" s="120" t="s">
        <v>75</v>
      </c>
      <c r="F10" s="75"/>
      <c r="G10" s="74"/>
      <c r="H10" s="74"/>
      <c r="I10" s="75"/>
      <c r="J10" s="76">
        <f>ROUND(N10*0.4,0)</f>
        <v>31</v>
      </c>
      <c r="K10" s="76">
        <f>N10</f>
        <v>78</v>
      </c>
      <c r="L10" s="77">
        <f>M10+N10+Q10+R10+S10</f>
        <v>90</v>
      </c>
      <c r="M10" s="78">
        <v>0</v>
      </c>
      <c r="N10" s="79">
        <f>O10+P10</f>
        <v>78</v>
      </c>
      <c r="O10" s="78">
        <v>0</v>
      </c>
      <c r="P10" s="78">
        <v>78</v>
      </c>
      <c r="Q10" s="78"/>
      <c r="R10" s="78"/>
      <c r="S10" s="78">
        <v>12</v>
      </c>
      <c r="T10" s="78">
        <v>34</v>
      </c>
      <c r="U10" s="78">
        <v>44</v>
      </c>
      <c r="V10" s="78"/>
      <c r="W10" s="78"/>
      <c r="X10" s="81"/>
      <c r="Y10" s="81"/>
      <c r="Z10" s="70">
        <f t="shared" si="2"/>
        <v>78</v>
      </c>
      <c r="AA10" s="70">
        <f t="shared" si="3"/>
        <v>0</v>
      </c>
    </row>
    <row r="11" spans="1:27" s="71" customFormat="1" ht="16.5" thickBot="1" x14ac:dyDescent="0.3">
      <c r="A11" s="72" t="s">
        <v>227</v>
      </c>
      <c r="B11" s="200"/>
      <c r="C11" s="73" t="s">
        <v>33</v>
      </c>
      <c r="D11" s="120"/>
      <c r="E11" s="82" t="s">
        <v>52</v>
      </c>
      <c r="F11" s="78"/>
      <c r="G11" s="74"/>
      <c r="H11" s="82"/>
      <c r="I11" s="78"/>
      <c r="J11" s="76">
        <f t="shared" ref="J11:J22" si="4">ROUND(N11*0.4,0)</f>
        <v>47</v>
      </c>
      <c r="K11" s="76">
        <f t="shared" ref="K11:K22" si="5">N11</f>
        <v>117</v>
      </c>
      <c r="L11" s="77">
        <f t="shared" ref="L11:L22" si="6">M11+N11+Q11+R11+S11</f>
        <v>117</v>
      </c>
      <c r="M11" s="78">
        <v>0</v>
      </c>
      <c r="N11" s="79">
        <f t="shared" ref="N11:N21" si="7">O11+P11</f>
        <v>117</v>
      </c>
      <c r="O11" s="78">
        <v>117</v>
      </c>
      <c r="P11" s="78">
        <v>0</v>
      </c>
      <c r="Q11" s="78"/>
      <c r="R11" s="78"/>
      <c r="S11" s="78"/>
      <c r="T11" s="78">
        <v>52</v>
      </c>
      <c r="U11" s="78">
        <v>65</v>
      </c>
      <c r="V11" s="78"/>
      <c r="W11" s="78"/>
      <c r="X11" s="81"/>
      <c r="Y11" s="81"/>
      <c r="Z11" s="70">
        <f t="shared" si="2"/>
        <v>117</v>
      </c>
      <c r="AA11" s="70">
        <f t="shared" si="3"/>
        <v>0</v>
      </c>
    </row>
    <row r="12" spans="1:27" s="71" customFormat="1" ht="32.25" thickBot="1" x14ac:dyDescent="0.3">
      <c r="A12" s="72" t="s">
        <v>228</v>
      </c>
      <c r="B12" s="85" t="s">
        <v>225</v>
      </c>
      <c r="C12" s="85" t="s">
        <v>123</v>
      </c>
      <c r="D12" s="120"/>
      <c r="E12" s="75" t="s">
        <v>52</v>
      </c>
      <c r="F12" s="75"/>
      <c r="G12" s="74"/>
      <c r="H12" s="75"/>
      <c r="I12" s="75"/>
      <c r="J12" s="76">
        <f>ROUND(N12*0.4,0)</f>
        <v>50</v>
      </c>
      <c r="K12" s="76">
        <f>N12</f>
        <v>125</v>
      </c>
      <c r="L12" s="77">
        <f>M12+N12+Q12+R12+S12</f>
        <v>125</v>
      </c>
      <c r="M12" s="83">
        <v>0</v>
      </c>
      <c r="N12" s="79">
        <f>O12+P12</f>
        <v>125</v>
      </c>
      <c r="O12" s="78">
        <v>95</v>
      </c>
      <c r="P12" s="78">
        <v>30</v>
      </c>
      <c r="Q12" s="78"/>
      <c r="R12" s="78"/>
      <c r="S12" s="78"/>
      <c r="T12" s="78">
        <v>56</v>
      </c>
      <c r="U12" s="78">
        <v>69</v>
      </c>
      <c r="V12" s="81"/>
      <c r="W12" s="86"/>
      <c r="X12" s="81"/>
      <c r="Y12" s="81"/>
      <c r="Z12" s="70">
        <f>SUM(T12:Y12)</f>
        <v>125</v>
      </c>
      <c r="AA12" s="70">
        <f>Z12-N12</f>
        <v>0</v>
      </c>
    </row>
    <row r="13" spans="1:27" s="71" customFormat="1" ht="16.5" thickBot="1" x14ac:dyDescent="0.3">
      <c r="A13" s="72" t="s">
        <v>229</v>
      </c>
      <c r="B13" s="72" t="s">
        <v>220</v>
      </c>
      <c r="C13" s="73" t="s">
        <v>188</v>
      </c>
      <c r="D13" s="120" t="s">
        <v>115</v>
      </c>
      <c r="E13" s="82" t="s">
        <v>52</v>
      </c>
      <c r="F13" s="82"/>
      <c r="G13" s="74"/>
      <c r="H13" s="82"/>
      <c r="I13" s="82"/>
      <c r="J13" s="76">
        <f t="shared" si="4"/>
        <v>47</v>
      </c>
      <c r="K13" s="76">
        <f t="shared" si="5"/>
        <v>117</v>
      </c>
      <c r="L13" s="77">
        <f t="shared" si="6"/>
        <v>117</v>
      </c>
      <c r="M13" s="78">
        <v>0</v>
      </c>
      <c r="N13" s="79">
        <f t="shared" si="7"/>
        <v>117</v>
      </c>
      <c r="O13" s="78">
        <v>99</v>
      </c>
      <c r="P13" s="78">
        <v>18</v>
      </c>
      <c r="Q13" s="78"/>
      <c r="R13" s="78"/>
      <c r="S13" s="78"/>
      <c r="T13" s="78">
        <v>50</v>
      </c>
      <c r="U13" s="78">
        <v>67</v>
      </c>
      <c r="V13" s="78"/>
      <c r="W13" s="78"/>
      <c r="X13" s="81"/>
      <c r="Y13" s="81"/>
      <c r="Z13" s="70">
        <f t="shared" si="2"/>
        <v>117</v>
      </c>
      <c r="AA13" s="70">
        <f t="shared" si="3"/>
        <v>0</v>
      </c>
    </row>
    <row r="14" spans="1:27" s="71" customFormat="1" ht="16.5" thickBot="1" x14ac:dyDescent="0.3">
      <c r="A14" s="72" t="s">
        <v>230</v>
      </c>
      <c r="B14" s="199" t="s">
        <v>221</v>
      </c>
      <c r="C14" s="73" t="s">
        <v>38</v>
      </c>
      <c r="D14" s="120"/>
      <c r="E14" s="82" t="s">
        <v>75</v>
      </c>
      <c r="F14" s="75"/>
      <c r="G14" s="74"/>
      <c r="H14" s="82"/>
      <c r="I14" s="75"/>
      <c r="J14" s="76">
        <f t="shared" si="4"/>
        <v>94</v>
      </c>
      <c r="K14" s="76">
        <f t="shared" si="5"/>
        <v>234</v>
      </c>
      <c r="L14" s="77">
        <f t="shared" si="6"/>
        <v>246</v>
      </c>
      <c r="M14" s="83">
        <v>0</v>
      </c>
      <c r="N14" s="79">
        <f t="shared" si="7"/>
        <v>234</v>
      </c>
      <c r="O14" s="78">
        <v>154</v>
      </c>
      <c r="P14" s="78">
        <v>80</v>
      </c>
      <c r="Q14" s="78"/>
      <c r="R14" s="78"/>
      <c r="S14" s="78">
        <v>12</v>
      </c>
      <c r="T14" s="78">
        <v>102</v>
      </c>
      <c r="U14" s="78">
        <v>132</v>
      </c>
      <c r="V14" s="78"/>
      <c r="W14" s="78"/>
      <c r="X14" s="81"/>
      <c r="Y14" s="81"/>
      <c r="Z14" s="70">
        <f t="shared" si="2"/>
        <v>234</v>
      </c>
      <c r="AA14" s="70">
        <f t="shared" si="3"/>
        <v>0</v>
      </c>
    </row>
    <row r="15" spans="1:27" s="71" customFormat="1" ht="16.5" thickBot="1" x14ac:dyDescent="0.3">
      <c r="A15" s="72" t="s">
        <v>231</v>
      </c>
      <c r="B15" s="200"/>
      <c r="C15" s="85" t="s">
        <v>122</v>
      </c>
      <c r="D15" s="120"/>
      <c r="E15" s="75" t="s">
        <v>52</v>
      </c>
      <c r="F15" s="82"/>
      <c r="G15" s="74"/>
      <c r="H15" s="75"/>
      <c r="I15" s="82"/>
      <c r="J15" s="76">
        <f>ROUND(N15*0.4,0)</f>
        <v>60</v>
      </c>
      <c r="K15" s="76">
        <f>N15</f>
        <v>150</v>
      </c>
      <c r="L15" s="77">
        <f>M15+N15+Q15+R15+S15</f>
        <v>150</v>
      </c>
      <c r="M15" s="83">
        <v>0</v>
      </c>
      <c r="N15" s="79">
        <f>O15+P15</f>
        <v>150</v>
      </c>
      <c r="O15" s="78">
        <v>48</v>
      </c>
      <c r="P15" s="78">
        <v>102</v>
      </c>
      <c r="Q15" s="78"/>
      <c r="R15" s="78"/>
      <c r="S15" s="78"/>
      <c r="T15" s="78">
        <v>60</v>
      </c>
      <c r="U15" s="78">
        <v>90</v>
      </c>
      <c r="V15" s="81"/>
      <c r="W15" s="86"/>
      <c r="X15" s="81"/>
      <c r="Y15" s="81"/>
      <c r="Z15" s="70">
        <f>SUM(T15:Y15)</f>
        <v>150</v>
      </c>
      <c r="AA15" s="70">
        <f>Z15-N15</f>
        <v>0</v>
      </c>
    </row>
    <row r="16" spans="1:27" s="71" customFormat="1" ht="16.5" thickBot="1" x14ac:dyDescent="0.3">
      <c r="A16" s="72" t="s">
        <v>232</v>
      </c>
      <c r="B16" s="72" t="s">
        <v>224</v>
      </c>
      <c r="C16" s="84" t="s">
        <v>190</v>
      </c>
      <c r="D16" s="120"/>
      <c r="E16" s="75" t="s">
        <v>52</v>
      </c>
      <c r="F16" s="82"/>
      <c r="G16" s="74"/>
      <c r="H16" s="75"/>
      <c r="I16" s="82"/>
      <c r="J16" s="76">
        <f>ROUND(N16*0.4,0)</f>
        <v>14</v>
      </c>
      <c r="K16" s="76">
        <f>N16</f>
        <v>36</v>
      </c>
      <c r="L16" s="77">
        <f>M16+N16+Q16+R16+S16</f>
        <v>36</v>
      </c>
      <c r="M16" s="78">
        <v>0</v>
      </c>
      <c r="N16" s="79">
        <f>O16+P16</f>
        <v>36</v>
      </c>
      <c r="O16" s="78">
        <v>30</v>
      </c>
      <c r="P16" s="78">
        <v>6</v>
      </c>
      <c r="Q16" s="78"/>
      <c r="R16" s="78"/>
      <c r="S16" s="78"/>
      <c r="T16" s="78">
        <v>0</v>
      </c>
      <c r="U16" s="78">
        <v>36</v>
      </c>
      <c r="V16" s="78"/>
      <c r="W16" s="78"/>
      <c r="X16" s="81"/>
      <c r="Y16" s="81"/>
      <c r="Z16" s="70">
        <f>SUM(T16:Y16)</f>
        <v>36</v>
      </c>
      <c r="AA16" s="70">
        <f>Z16-N16</f>
        <v>0</v>
      </c>
    </row>
    <row r="17" spans="1:27" s="71" customFormat="1" ht="16.5" thickBot="1" x14ac:dyDescent="0.3">
      <c r="A17" s="72" t="s">
        <v>233</v>
      </c>
      <c r="B17" s="199" t="s">
        <v>222</v>
      </c>
      <c r="C17" s="73" t="s">
        <v>35</v>
      </c>
      <c r="D17" s="120"/>
      <c r="E17" s="75" t="s">
        <v>52</v>
      </c>
      <c r="F17" s="75"/>
      <c r="G17" s="74"/>
      <c r="H17" s="75"/>
      <c r="I17" s="75"/>
      <c r="J17" s="76">
        <f t="shared" si="4"/>
        <v>29</v>
      </c>
      <c r="K17" s="76">
        <f t="shared" si="5"/>
        <v>73</v>
      </c>
      <c r="L17" s="77">
        <f t="shared" si="6"/>
        <v>73</v>
      </c>
      <c r="M17" s="78">
        <v>0</v>
      </c>
      <c r="N17" s="79">
        <f t="shared" si="7"/>
        <v>73</v>
      </c>
      <c r="O17" s="78">
        <v>67</v>
      </c>
      <c r="P17" s="78">
        <v>6</v>
      </c>
      <c r="Q17" s="78"/>
      <c r="R17" s="78"/>
      <c r="S17" s="78"/>
      <c r="T17" s="78">
        <v>34</v>
      </c>
      <c r="U17" s="78">
        <v>39</v>
      </c>
      <c r="V17" s="78"/>
      <c r="W17" s="78"/>
      <c r="X17" s="81"/>
      <c r="Y17" s="81"/>
      <c r="Z17" s="70">
        <f t="shared" si="2"/>
        <v>73</v>
      </c>
      <c r="AA17" s="70">
        <f t="shared" si="3"/>
        <v>0</v>
      </c>
    </row>
    <row r="18" spans="1:27" s="71" customFormat="1" ht="16.5" thickBot="1" x14ac:dyDescent="0.3">
      <c r="A18" s="72" t="s">
        <v>234</v>
      </c>
      <c r="B18" s="201"/>
      <c r="C18" s="73" t="s">
        <v>39</v>
      </c>
      <c r="D18" s="120"/>
      <c r="E18" s="75" t="s">
        <v>75</v>
      </c>
      <c r="F18" s="75"/>
      <c r="G18" s="74"/>
      <c r="H18" s="75"/>
      <c r="I18" s="75"/>
      <c r="J18" s="76">
        <f t="shared" ref="J18:J19" si="8">ROUND(N18*0.4,0)</f>
        <v>52</v>
      </c>
      <c r="K18" s="76">
        <f t="shared" ref="K18:K19" si="9">N18</f>
        <v>131</v>
      </c>
      <c r="L18" s="77">
        <f t="shared" ref="L18:L19" si="10">M18+N18+Q18+R18+S18</f>
        <v>143</v>
      </c>
      <c r="M18" s="83">
        <v>0</v>
      </c>
      <c r="N18" s="79">
        <f t="shared" ref="N18:N19" si="11">O18+P18</f>
        <v>131</v>
      </c>
      <c r="O18" s="78">
        <v>91</v>
      </c>
      <c r="P18" s="78">
        <v>40</v>
      </c>
      <c r="Q18" s="78"/>
      <c r="R18" s="78"/>
      <c r="S18" s="80">
        <v>12</v>
      </c>
      <c r="T18" s="78">
        <v>68</v>
      </c>
      <c r="U18" s="78">
        <v>63</v>
      </c>
      <c r="V18" s="81"/>
      <c r="W18" s="86"/>
      <c r="X18" s="81"/>
      <c r="Y18" s="81"/>
      <c r="Z18" s="70">
        <f>SUM(T18:Y18)</f>
        <v>131</v>
      </c>
      <c r="AA18" s="70">
        <f>Z18-N18</f>
        <v>0</v>
      </c>
    </row>
    <row r="19" spans="1:27" s="71" customFormat="1" ht="16.5" thickBot="1" x14ac:dyDescent="0.3">
      <c r="A19" s="72" t="s">
        <v>235</v>
      </c>
      <c r="B19" s="200"/>
      <c r="C19" s="73" t="s">
        <v>153</v>
      </c>
      <c r="D19" s="120"/>
      <c r="E19" s="75" t="s">
        <v>52</v>
      </c>
      <c r="F19" s="82"/>
      <c r="G19" s="74"/>
      <c r="H19" s="75"/>
      <c r="I19" s="82"/>
      <c r="J19" s="76">
        <f t="shared" si="8"/>
        <v>62</v>
      </c>
      <c r="K19" s="76">
        <f t="shared" si="9"/>
        <v>156</v>
      </c>
      <c r="L19" s="77">
        <f t="shared" si="10"/>
        <v>156</v>
      </c>
      <c r="M19" s="83"/>
      <c r="N19" s="79">
        <f t="shared" si="11"/>
        <v>156</v>
      </c>
      <c r="O19" s="78">
        <v>120</v>
      </c>
      <c r="P19" s="78">
        <v>36</v>
      </c>
      <c r="Q19" s="78"/>
      <c r="R19" s="78"/>
      <c r="S19" s="78"/>
      <c r="T19" s="78">
        <v>70</v>
      </c>
      <c r="U19" s="78">
        <v>86</v>
      </c>
      <c r="V19" s="78"/>
      <c r="W19" s="86"/>
      <c r="X19" s="81"/>
      <c r="Y19" s="81"/>
      <c r="Z19" s="70">
        <f>SUM(T19:Y19)</f>
        <v>156</v>
      </c>
      <c r="AA19" s="70">
        <f>Z19-N19</f>
        <v>0</v>
      </c>
    </row>
    <row r="20" spans="1:27" s="71" customFormat="1" ht="32.25" customHeight="1" thickBot="1" x14ac:dyDescent="0.3">
      <c r="A20" s="72" t="s">
        <v>236</v>
      </c>
      <c r="B20" s="199" t="s">
        <v>223</v>
      </c>
      <c r="C20" s="84" t="s">
        <v>36</v>
      </c>
      <c r="D20" s="120" t="s">
        <v>115</v>
      </c>
      <c r="E20" s="75" t="s">
        <v>52</v>
      </c>
      <c r="F20" s="82"/>
      <c r="G20" s="74"/>
      <c r="H20" s="75"/>
      <c r="I20" s="82"/>
      <c r="J20" s="76">
        <f t="shared" si="4"/>
        <v>47</v>
      </c>
      <c r="K20" s="76">
        <f t="shared" si="5"/>
        <v>117</v>
      </c>
      <c r="L20" s="77">
        <f t="shared" si="6"/>
        <v>117</v>
      </c>
      <c r="M20" s="78">
        <v>0</v>
      </c>
      <c r="N20" s="79">
        <f t="shared" si="7"/>
        <v>117</v>
      </c>
      <c r="O20" s="78">
        <v>113</v>
      </c>
      <c r="P20" s="78">
        <v>4</v>
      </c>
      <c r="Q20" s="78"/>
      <c r="R20" s="78"/>
      <c r="S20" s="78"/>
      <c r="T20" s="78">
        <v>52</v>
      </c>
      <c r="U20" s="78">
        <v>65</v>
      </c>
      <c r="V20" s="78"/>
      <c r="W20" s="78"/>
      <c r="X20" s="81"/>
      <c r="Y20" s="81"/>
      <c r="Z20" s="70">
        <f t="shared" si="2"/>
        <v>117</v>
      </c>
      <c r="AA20" s="70">
        <f t="shared" si="3"/>
        <v>0</v>
      </c>
    </row>
    <row r="21" spans="1:27" s="71" customFormat="1" ht="32.25" thickBot="1" x14ac:dyDescent="0.3">
      <c r="A21" s="72" t="s">
        <v>237</v>
      </c>
      <c r="B21" s="200"/>
      <c r="C21" s="73" t="s">
        <v>189</v>
      </c>
      <c r="D21" s="120"/>
      <c r="E21" s="75" t="s">
        <v>52</v>
      </c>
      <c r="F21" s="82"/>
      <c r="G21" s="74"/>
      <c r="H21" s="75"/>
      <c r="I21" s="82"/>
      <c r="J21" s="76">
        <f t="shared" si="4"/>
        <v>28</v>
      </c>
      <c r="K21" s="76">
        <f t="shared" si="5"/>
        <v>70</v>
      </c>
      <c r="L21" s="77">
        <f t="shared" si="6"/>
        <v>70</v>
      </c>
      <c r="M21" s="78">
        <v>0</v>
      </c>
      <c r="N21" s="79">
        <f t="shared" si="7"/>
        <v>70</v>
      </c>
      <c r="O21" s="78">
        <v>46</v>
      </c>
      <c r="P21" s="80">
        <v>24</v>
      </c>
      <c r="Q21" s="78"/>
      <c r="R21" s="78"/>
      <c r="S21" s="78"/>
      <c r="T21" s="78">
        <v>34</v>
      </c>
      <c r="U21" s="78">
        <v>36</v>
      </c>
      <c r="V21" s="78"/>
      <c r="W21" s="78"/>
      <c r="X21" s="81"/>
      <c r="Y21" s="81"/>
      <c r="Z21" s="70">
        <f t="shared" si="2"/>
        <v>70</v>
      </c>
      <c r="AA21" s="70">
        <f t="shared" si="3"/>
        <v>0</v>
      </c>
    </row>
    <row r="22" spans="1:27" s="71" customFormat="1" ht="16.5" thickBot="1" x14ac:dyDescent="0.3">
      <c r="A22" s="72" t="s">
        <v>154</v>
      </c>
      <c r="B22" s="196" t="s">
        <v>155</v>
      </c>
      <c r="C22" s="197"/>
      <c r="D22" s="120"/>
      <c r="E22" s="75"/>
      <c r="F22" s="82"/>
      <c r="G22" s="74"/>
      <c r="H22" s="75"/>
      <c r="I22" s="82"/>
      <c r="J22" s="76">
        <f t="shared" si="4"/>
        <v>0</v>
      </c>
      <c r="K22" s="76">
        <f t="shared" si="5"/>
        <v>0</v>
      </c>
      <c r="L22" s="77">
        <f t="shared" si="6"/>
        <v>36</v>
      </c>
      <c r="M22" s="78">
        <v>36</v>
      </c>
      <c r="N22" s="79"/>
      <c r="O22" s="78"/>
      <c r="P22" s="78"/>
      <c r="Q22" s="78"/>
      <c r="R22" s="78"/>
      <c r="S22" s="78"/>
      <c r="T22" s="78">
        <v>0</v>
      </c>
      <c r="U22" s="78">
        <v>0</v>
      </c>
      <c r="V22" s="78"/>
      <c r="W22" s="78"/>
      <c r="X22" s="81"/>
      <c r="Y22" s="81"/>
      <c r="Z22" s="70">
        <f t="shared" si="2"/>
        <v>0</v>
      </c>
      <c r="AA22" s="70">
        <f>Z22-M22</f>
        <v>-36</v>
      </c>
    </row>
    <row r="23" spans="1:27" s="90" customFormat="1" ht="33" customHeight="1" thickBot="1" x14ac:dyDescent="0.3">
      <c r="A23" s="87" t="s">
        <v>40</v>
      </c>
      <c r="B23" s="194" t="s">
        <v>41</v>
      </c>
      <c r="C23" s="195"/>
      <c r="D23" s="88"/>
      <c r="E23" s="89"/>
      <c r="F23" s="88"/>
      <c r="G23" s="88"/>
      <c r="H23" s="89"/>
      <c r="I23" s="88"/>
      <c r="J23" s="69">
        <f t="shared" ref="J23:W23" si="12">SUM(J24:J29)</f>
        <v>165</v>
      </c>
      <c r="K23" s="69">
        <f t="shared" si="12"/>
        <v>414</v>
      </c>
      <c r="L23" s="69">
        <f t="shared" si="12"/>
        <v>428</v>
      </c>
      <c r="M23" s="68">
        <f t="shared" si="12"/>
        <v>14</v>
      </c>
      <c r="N23" s="68">
        <f t="shared" si="12"/>
        <v>414</v>
      </c>
      <c r="O23" s="68">
        <f t="shared" si="12"/>
        <v>132</v>
      </c>
      <c r="P23" s="68">
        <f t="shared" si="12"/>
        <v>282</v>
      </c>
      <c r="Q23" s="68">
        <f t="shared" si="12"/>
        <v>0</v>
      </c>
      <c r="R23" s="68">
        <f t="shared" si="12"/>
        <v>0</v>
      </c>
      <c r="S23" s="68">
        <f t="shared" si="12"/>
        <v>0</v>
      </c>
      <c r="T23" s="68">
        <f t="shared" si="12"/>
        <v>0</v>
      </c>
      <c r="U23" s="68">
        <f t="shared" si="12"/>
        <v>0</v>
      </c>
      <c r="V23" s="68">
        <f t="shared" si="12"/>
        <v>170</v>
      </c>
      <c r="W23" s="68">
        <f t="shared" si="12"/>
        <v>102</v>
      </c>
      <c r="X23" s="68">
        <f>SUM(X24:X29)</f>
        <v>60</v>
      </c>
      <c r="Y23" s="68">
        <f>SUM(Y24:Y29)</f>
        <v>82</v>
      </c>
      <c r="Z23" s="70">
        <f t="shared" si="2"/>
        <v>414</v>
      </c>
      <c r="AA23" s="70">
        <f t="shared" ref="AA23:AA48" si="13">Z23-N23</f>
        <v>0</v>
      </c>
    </row>
    <row r="24" spans="1:27" s="71" customFormat="1" ht="16.5" thickBot="1" x14ac:dyDescent="0.3">
      <c r="A24" s="72" t="s">
        <v>191</v>
      </c>
      <c r="B24" s="192" t="s">
        <v>48</v>
      </c>
      <c r="C24" s="193"/>
      <c r="D24" s="120"/>
      <c r="E24" s="78"/>
      <c r="F24" s="120" t="s">
        <v>52</v>
      </c>
      <c r="G24" s="74"/>
      <c r="H24" s="78"/>
      <c r="I24" s="74"/>
      <c r="J24" s="76">
        <f t="shared" ref="J24:J29" si="14">ROUND(N24*0.4,0)</f>
        <v>18</v>
      </c>
      <c r="K24" s="76">
        <f t="shared" ref="K24:K29" si="15">N24</f>
        <v>46</v>
      </c>
      <c r="L24" s="77">
        <f>M24+N24+S24</f>
        <v>48</v>
      </c>
      <c r="M24" s="78">
        <v>2</v>
      </c>
      <c r="N24" s="79">
        <f t="shared" ref="N24:N29" si="16">O24+P24</f>
        <v>46</v>
      </c>
      <c r="O24" s="78">
        <v>38</v>
      </c>
      <c r="P24" s="78">
        <v>8</v>
      </c>
      <c r="Q24" s="78"/>
      <c r="R24" s="78"/>
      <c r="S24" s="78"/>
      <c r="T24" s="78"/>
      <c r="U24" s="81"/>
      <c r="V24" s="81">
        <v>46</v>
      </c>
      <c r="W24" s="81"/>
      <c r="X24" s="81"/>
      <c r="Y24" s="81"/>
      <c r="Z24" s="70">
        <f t="shared" si="2"/>
        <v>46</v>
      </c>
      <c r="AA24" s="70">
        <f t="shared" si="13"/>
        <v>0</v>
      </c>
    </row>
    <row r="25" spans="1:27" s="71" customFormat="1" ht="16.5" thickBot="1" x14ac:dyDescent="0.3">
      <c r="A25" s="72" t="s">
        <v>192</v>
      </c>
      <c r="B25" s="192" t="s">
        <v>35</v>
      </c>
      <c r="C25" s="193"/>
      <c r="D25" s="120"/>
      <c r="E25" s="78"/>
      <c r="F25" s="120" t="s">
        <v>52</v>
      </c>
      <c r="G25" s="74"/>
      <c r="H25" s="78"/>
      <c r="I25" s="74"/>
      <c r="J25" s="76">
        <f t="shared" si="14"/>
        <v>18</v>
      </c>
      <c r="K25" s="76">
        <f t="shared" si="15"/>
        <v>46</v>
      </c>
      <c r="L25" s="77">
        <f t="shared" ref="L25:L29" si="17">M25+N25+S25</f>
        <v>48</v>
      </c>
      <c r="M25" s="78">
        <v>2</v>
      </c>
      <c r="N25" s="79">
        <f t="shared" si="16"/>
        <v>46</v>
      </c>
      <c r="O25" s="78">
        <v>38</v>
      </c>
      <c r="P25" s="78">
        <v>8</v>
      </c>
      <c r="Q25" s="78"/>
      <c r="R25" s="78"/>
      <c r="S25" s="78"/>
      <c r="T25" s="78"/>
      <c r="U25" s="81"/>
      <c r="V25" s="81">
        <v>46</v>
      </c>
      <c r="W25" s="81"/>
      <c r="X25" s="81"/>
      <c r="Y25" s="81"/>
      <c r="Z25" s="70">
        <f t="shared" si="2"/>
        <v>46</v>
      </c>
      <c r="AA25" s="70">
        <f t="shared" si="13"/>
        <v>0</v>
      </c>
    </row>
    <row r="26" spans="1:27" s="71" customFormat="1" ht="16.5" thickBot="1" x14ac:dyDescent="0.3">
      <c r="A26" s="72" t="s">
        <v>193</v>
      </c>
      <c r="B26" s="192" t="s">
        <v>49</v>
      </c>
      <c r="C26" s="193"/>
      <c r="D26" s="120"/>
      <c r="E26" s="78"/>
      <c r="F26" s="120" t="s">
        <v>115</v>
      </c>
      <c r="G26" s="128" t="s">
        <v>115</v>
      </c>
      <c r="H26" s="78" t="s">
        <v>115</v>
      </c>
      <c r="I26" s="74" t="s">
        <v>52</v>
      </c>
      <c r="J26" s="76">
        <f t="shared" si="14"/>
        <v>44</v>
      </c>
      <c r="K26" s="76">
        <f t="shared" si="15"/>
        <v>110</v>
      </c>
      <c r="L26" s="77">
        <f t="shared" si="17"/>
        <v>116</v>
      </c>
      <c r="M26" s="78">
        <v>6</v>
      </c>
      <c r="N26" s="79">
        <f t="shared" si="16"/>
        <v>110</v>
      </c>
      <c r="O26" s="78">
        <v>0</v>
      </c>
      <c r="P26" s="78">
        <v>110</v>
      </c>
      <c r="Q26" s="78"/>
      <c r="R26" s="78"/>
      <c r="S26" s="78"/>
      <c r="T26" s="78"/>
      <c r="U26" s="81"/>
      <c r="V26" s="81">
        <v>32</v>
      </c>
      <c r="W26" s="81">
        <v>30</v>
      </c>
      <c r="X26" s="81">
        <v>26</v>
      </c>
      <c r="Y26" s="81">
        <v>22</v>
      </c>
      <c r="Z26" s="70">
        <f t="shared" si="2"/>
        <v>110</v>
      </c>
      <c r="AA26" s="70">
        <f t="shared" si="13"/>
        <v>0</v>
      </c>
    </row>
    <row r="27" spans="1:27" s="71" customFormat="1" ht="16.5" thickBot="1" x14ac:dyDescent="0.3">
      <c r="A27" s="72" t="s">
        <v>194</v>
      </c>
      <c r="B27" s="192" t="s">
        <v>36</v>
      </c>
      <c r="C27" s="193"/>
      <c r="D27" s="120"/>
      <c r="E27" s="78"/>
      <c r="F27" s="120" t="s">
        <v>115</v>
      </c>
      <c r="G27" s="120" t="s">
        <v>115</v>
      </c>
      <c r="H27" s="78" t="s">
        <v>115</v>
      </c>
      <c r="I27" s="120" t="s">
        <v>52</v>
      </c>
      <c r="J27" s="76">
        <f t="shared" ref="J27" si="18">ROUND(N27*0.4,0)</f>
        <v>61</v>
      </c>
      <c r="K27" s="76">
        <f t="shared" ref="K27" si="19">N27</f>
        <v>152</v>
      </c>
      <c r="L27" s="77">
        <f t="shared" si="17"/>
        <v>152</v>
      </c>
      <c r="M27" s="78">
        <v>0</v>
      </c>
      <c r="N27" s="79">
        <f t="shared" ref="N27" si="20">O27+P27</f>
        <v>152</v>
      </c>
      <c r="O27" s="78">
        <v>8</v>
      </c>
      <c r="P27" s="78">
        <v>144</v>
      </c>
      <c r="Q27" s="78"/>
      <c r="R27" s="78"/>
      <c r="S27" s="78"/>
      <c r="T27" s="78"/>
      <c r="U27" s="81"/>
      <c r="V27" s="81">
        <v>46</v>
      </c>
      <c r="W27" s="81">
        <v>42</v>
      </c>
      <c r="X27" s="81">
        <v>34</v>
      </c>
      <c r="Y27" s="81">
        <v>30</v>
      </c>
      <c r="Z27" s="70">
        <f t="shared" ref="Z27" si="21">SUM(T27:Y27)</f>
        <v>152</v>
      </c>
      <c r="AA27" s="70">
        <f t="shared" ref="AA27" si="22">Z27-N27</f>
        <v>0</v>
      </c>
    </row>
    <row r="28" spans="1:27" s="71" customFormat="1" ht="16.5" thickBot="1" x14ac:dyDescent="0.3">
      <c r="A28" s="72" t="s">
        <v>195</v>
      </c>
      <c r="B28" s="192" t="s">
        <v>50</v>
      </c>
      <c r="C28" s="193"/>
      <c r="D28" s="120"/>
      <c r="E28" s="78"/>
      <c r="F28" s="120"/>
      <c r="G28" s="74"/>
      <c r="H28" s="78"/>
      <c r="I28" s="128" t="s">
        <v>52</v>
      </c>
      <c r="J28" s="76">
        <f t="shared" si="14"/>
        <v>12</v>
      </c>
      <c r="K28" s="76">
        <f t="shared" si="15"/>
        <v>30</v>
      </c>
      <c r="L28" s="77">
        <f t="shared" si="17"/>
        <v>32</v>
      </c>
      <c r="M28" s="78">
        <v>2</v>
      </c>
      <c r="N28" s="79">
        <f t="shared" si="16"/>
        <v>30</v>
      </c>
      <c r="O28" s="78">
        <v>24</v>
      </c>
      <c r="P28" s="78">
        <v>6</v>
      </c>
      <c r="Q28" s="78"/>
      <c r="R28" s="78"/>
      <c r="S28" s="78"/>
      <c r="T28" s="78"/>
      <c r="U28" s="81"/>
      <c r="V28" s="81"/>
      <c r="W28" s="81"/>
      <c r="X28" s="81"/>
      <c r="Y28" s="81">
        <v>30</v>
      </c>
      <c r="Z28" s="70">
        <f t="shared" si="2"/>
        <v>30</v>
      </c>
      <c r="AA28" s="70">
        <f t="shared" si="13"/>
        <v>0</v>
      </c>
    </row>
    <row r="29" spans="1:27" s="71" customFormat="1" ht="16.5" thickBot="1" x14ac:dyDescent="0.3">
      <c r="A29" s="72" t="s">
        <v>212</v>
      </c>
      <c r="B29" s="192" t="s">
        <v>51</v>
      </c>
      <c r="C29" s="193"/>
      <c r="D29" s="78"/>
      <c r="E29" s="78"/>
      <c r="F29" s="120"/>
      <c r="G29" s="80" t="s">
        <v>52</v>
      </c>
      <c r="H29" s="78"/>
      <c r="I29" s="74"/>
      <c r="J29" s="76">
        <f t="shared" si="14"/>
        <v>12</v>
      </c>
      <c r="K29" s="76">
        <f t="shared" si="15"/>
        <v>30</v>
      </c>
      <c r="L29" s="77">
        <f t="shared" si="17"/>
        <v>32</v>
      </c>
      <c r="M29" s="78">
        <v>2</v>
      </c>
      <c r="N29" s="79">
        <f t="shared" si="16"/>
        <v>30</v>
      </c>
      <c r="O29" s="78">
        <v>24</v>
      </c>
      <c r="P29" s="78">
        <v>6</v>
      </c>
      <c r="Q29" s="78"/>
      <c r="R29" s="78"/>
      <c r="S29" s="78"/>
      <c r="T29" s="78"/>
      <c r="U29" s="81"/>
      <c r="V29" s="81"/>
      <c r="W29" s="81">
        <v>30</v>
      </c>
      <c r="X29" s="81"/>
      <c r="Y29" s="81"/>
      <c r="Z29" s="70">
        <f t="shared" si="2"/>
        <v>30</v>
      </c>
      <c r="AA29" s="70">
        <f t="shared" si="13"/>
        <v>0</v>
      </c>
    </row>
    <row r="30" spans="1:27" s="71" customFormat="1" ht="16.5" thickBot="1" x14ac:dyDescent="0.3">
      <c r="A30" s="87" t="s">
        <v>53</v>
      </c>
      <c r="B30" s="194" t="s">
        <v>54</v>
      </c>
      <c r="C30" s="195"/>
      <c r="D30" s="88"/>
      <c r="E30" s="88"/>
      <c r="F30" s="88"/>
      <c r="G30" s="88"/>
      <c r="H30" s="88"/>
      <c r="I30" s="88"/>
      <c r="J30" s="68">
        <f>SUM(J31:J32)</f>
        <v>41</v>
      </c>
      <c r="K30" s="68">
        <f t="shared" ref="K30:Y30" si="23">SUM(K31:K32)</f>
        <v>102</v>
      </c>
      <c r="L30" s="68">
        <f t="shared" si="23"/>
        <v>108</v>
      </c>
      <c r="M30" s="68">
        <f t="shared" si="23"/>
        <v>6</v>
      </c>
      <c r="N30" s="68">
        <f t="shared" si="23"/>
        <v>102</v>
      </c>
      <c r="O30" s="68">
        <f t="shared" si="23"/>
        <v>68</v>
      </c>
      <c r="P30" s="68">
        <f t="shared" si="23"/>
        <v>34</v>
      </c>
      <c r="Q30" s="68">
        <f t="shared" si="23"/>
        <v>0</v>
      </c>
      <c r="R30" s="68">
        <f t="shared" si="23"/>
        <v>0</v>
      </c>
      <c r="S30" s="68">
        <f t="shared" si="23"/>
        <v>0</v>
      </c>
      <c r="T30" s="68">
        <f t="shared" si="23"/>
        <v>0</v>
      </c>
      <c r="U30" s="68">
        <f t="shared" si="23"/>
        <v>0</v>
      </c>
      <c r="V30" s="68">
        <f t="shared" si="23"/>
        <v>102</v>
      </c>
      <c r="W30" s="68">
        <f t="shared" si="23"/>
        <v>0</v>
      </c>
      <c r="X30" s="68">
        <f t="shared" si="23"/>
        <v>0</v>
      </c>
      <c r="Y30" s="68">
        <f t="shared" si="23"/>
        <v>0</v>
      </c>
      <c r="Z30" s="70">
        <f t="shared" si="2"/>
        <v>102</v>
      </c>
      <c r="AA30" s="70">
        <f t="shared" si="13"/>
        <v>0</v>
      </c>
    </row>
    <row r="31" spans="1:27" s="71" customFormat="1" ht="16.5" thickBot="1" x14ac:dyDescent="0.3">
      <c r="A31" s="91" t="s">
        <v>55</v>
      </c>
      <c r="B31" s="186" t="s">
        <v>38</v>
      </c>
      <c r="C31" s="187"/>
      <c r="D31" s="120"/>
      <c r="E31" s="120"/>
      <c r="F31" s="120" t="s">
        <v>52</v>
      </c>
      <c r="G31" s="74"/>
      <c r="H31" s="74"/>
      <c r="I31" s="74"/>
      <c r="J31" s="76">
        <f>ROUND(N31*0.4,0)</f>
        <v>27</v>
      </c>
      <c r="K31" s="76">
        <f>N31</f>
        <v>68</v>
      </c>
      <c r="L31" s="77">
        <f t="shared" ref="L31:L32" si="24">M31+N31+S31</f>
        <v>72</v>
      </c>
      <c r="M31" s="78">
        <v>4</v>
      </c>
      <c r="N31" s="79">
        <f>O31+P31</f>
        <v>68</v>
      </c>
      <c r="O31" s="78">
        <v>34</v>
      </c>
      <c r="P31" s="78">
        <v>34</v>
      </c>
      <c r="Q31" s="78"/>
      <c r="R31" s="78"/>
      <c r="S31" s="78"/>
      <c r="T31" s="78"/>
      <c r="U31" s="81"/>
      <c r="V31" s="81">
        <v>68</v>
      </c>
      <c r="W31" s="81"/>
      <c r="X31" s="81"/>
      <c r="Y31" s="81"/>
      <c r="Z31" s="70">
        <f t="shared" si="2"/>
        <v>68</v>
      </c>
      <c r="AA31" s="70">
        <f t="shared" si="13"/>
        <v>0</v>
      </c>
    </row>
    <row r="32" spans="1:27" s="71" customFormat="1" ht="16.5" thickBot="1" x14ac:dyDescent="0.3">
      <c r="A32" s="91" t="s">
        <v>124</v>
      </c>
      <c r="B32" s="186" t="s">
        <v>125</v>
      </c>
      <c r="C32" s="187"/>
      <c r="D32" s="120"/>
      <c r="E32" s="120"/>
      <c r="F32" s="120" t="s">
        <v>52</v>
      </c>
      <c r="G32" s="74"/>
      <c r="H32" s="74"/>
      <c r="I32" s="74"/>
      <c r="J32" s="76">
        <f>ROUND(N32*0.4,0)</f>
        <v>14</v>
      </c>
      <c r="K32" s="76">
        <f>N32</f>
        <v>34</v>
      </c>
      <c r="L32" s="77">
        <f t="shared" si="24"/>
        <v>36</v>
      </c>
      <c r="M32" s="78">
        <v>2</v>
      </c>
      <c r="N32" s="79">
        <f>O32+P32</f>
        <v>34</v>
      </c>
      <c r="O32" s="78">
        <v>34</v>
      </c>
      <c r="P32" s="78">
        <v>0</v>
      </c>
      <c r="Q32" s="78"/>
      <c r="R32" s="78"/>
      <c r="S32" s="78"/>
      <c r="T32" s="78"/>
      <c r="U32" s="81"/>
      <c r="V32" s="81">
        <v>34</v>
      </c>
      <c r="W32" s="81"/>
      <c r="X32" s="81"/>
      <c r="Y32" s="81"/>
      <c r="Z32" s="70">
        <f t="shared" si="2"/>
        <v>34</v>
      </c>
      <c r="AA32" s="70">
        <f t="shared" si="13"/>
        <v>0</v>
      </c>
    </row>
    <row r="33" spans="1:27" s="71" customFormat="1" ht="16.5" thickBot="1" x14ac:dyDescent="0.3">
      <c r="A33" s="92" t="s">
        <v>76</v>
      </c>
      <c r="B33" s="188" t="s">
        <v>77</v>
      </c>
      <c r="C33" s="189"/>
      <c r="D33" s="68"/>
      <c r="E33" s="68"/>
      <c r="F33" s="68"/>
      <c r="G33" s="68"/>
      <c r="H33" s="68"/>
      <c r="I33" s="68"/>
      <c r="J33" s="68">
        <f t="shared" ref="J33:Y33" si="25">J34+J45</f>
        <v>680</v>
      </c>
      <c r="K33" s="68">
        <f t="shared" si="25"/>
        <v>1788</v>
      </c>
      <c r="L33" s="68">
        <f>L34+L45</f>
        <v>2056</v>
      </c>
      <c r="M33" s="68">
        <f t="shared" si="25"/>
        <v>136</v>
      </c>
      <c r="N33" s="68">
        <f t="shared" si="25"/>
        <v>1788</v>
      </c>
      <c r="O33" s="68">
        <f t="shared" si="25"/>
        <v>724</v>
      </c>
      <c r="P33" s="68">
        <f t="shared" si="25"/>
        <v>812</v>
      </c>
      <c r="Q33" s="68">
        <f t="shared" si="25"/>
        <v>40</v>
      </c>
      <c r="R33" s="68">
        <f t="shared" si="25"/>
        <v>288</v>
      </c>
      <c r="S33" s="68">
        <f t="shared" si="25"/>
        <v>96</v>
      </c>
      <c r="T33" s="68">
        <f t="shared" si="25"/>
        <v>0</v>
      </c>
      <c r="U33" s="68">
        <f t="shared" si="25"/>
        <v>0</v>
      </c>
      <c r="V33" s="68">
        <f t="shared" si="25"/>
        <v>304</v>
      </c>
      <c r="W33" s="68">
        <f t="shared" si="25"/>
        <v>546</v>
      </c>
      <c r="X33" s="68">
        <f t="shared" si="25"/>
        <v>372</v>
      </c>
      <c r="Y33" s="68">
        <f t="shared" si="25"/>
        <v>316</v>
      </c>
      <c r="Z33" s="70">
        <f t="shared" si="2"/>
        <v>1538</v>
      </c>
      <c r="AA33" s="70">
        <f t="shared" si="13"/>
        <v>-250</v>
      </c>
    </row>
    <row r="34" spans="1:27" s="71" customFormat="1" ht="16.5" thickBot="1" x14ac:dyDescent="0.3">
      <c r="A34" s="93" t="s">
        <v>56</v>
      </c>
      <c r="B34" s="184" t="s">
        <v>57</v>
      </c>
      <c r="C34" s="185"/>
      <c r="D34" s="94"/>
      <c r="E34" s="94"/>
      <c r="F34" s="94"/>
      <c r="G34" s="94"/>
      <c r="H34" s="94"/>
      <c r="I34" s="94"/>
      <c r="J34" s="94">
        <f t="shared" ref="J34:Y34" si="26">SUM(J35:J44)</f>
        <v>280</v>
      </c>
      <c r="K34" s="94">
        <f t="shared" si="26"/>
        <v>697</v>
      </c>
      <c r="L34" s="94">
        <f t="shared" si="26"/>
        <v>787</v>
      </c>
      <c r="M34" s="94">
        <f t="shared" si="26"/>
        <v>66</v>
      </c>
      <c r="N34" s="94">
        <f t="shared" si="26"/>
        <v>697</v>
      </c>
      <c r="O34" s="94">
        <f t="shared" si="26"/>
        <v>427</v>
      </c>
      <c r="P34" s="94">
        <f t="shared" si="26"/>
        <v>270</v>
      </c>
      <c r="Q34" s="94">
        <f t="shared" si="26"/>
        <v>20</v>
      </c>
      <c r="R34" s="94">
        <f t="shared" si="26"/>
        <v>0</v>
      </c>
      <c r="S34" s="94">
        <f t="shared" si="26"/>
        <v>24</v>
      </c>
      <c r="T34" s="94">
        <f t="shared" si="26"/>
        <v>0</v>
      </c>
      <c r="U34" s="94">
        <f t="shared" si="26"/>
        <v>0</v>
      </c>
      <c r="V34" s="94">
        <f t="shared" si="26"/>
        <v>250</v>
      </c>
      <c r="W34" s="94">
        <f t="shared" si="26"/>
        <v>124</v>
      </c>
      <c r="X34" s="94">
        <f t="shared" si="26"/>
        <v>235</v>
      </c>
      <c r="Y34" s="94">
        <f t="shared" si="26"/>
        <v>90</v>
      </c>
      <c r="Z34" s="70">
        <f t="shared" si="2"/>
        <v>699</v>
      </c>
      <c r="AA34" s="70">
        <f t="shared" si="13"/>
        <v>2</v>
      </c>
    </row>
    <row r="35" spans="1:27" s="71" customFormat="1" ht="16.5" thickBot="1" x14ac:dyDescent="0.3">
      <c r="A35" s="95" t="s">
        <v>59</v>
      </c>
      <c r="B35" s="190" t="s">
        <v>67</v>
      </c>
      <c r="C35" s="191"/>
      <c r="D35" s="120"/>
      <c r="E35" s="120"/>
      <c r="F35" s="82"/>
      <c r="G35" s="74" t="s">
        <v>75</v>
      </c>
      <c r="H35" s="74"/>
      <c r="I35" s="82"/>
      <c r="J35" s="76">
        <f t="shared" ref="J35:J44" si="27">ROUND(N35*0.4,0)</f>
        <v>50</v>
      </c>
      <c r="K35" s="76">
        <f t="shared" ref="K35:K44" si="28">N35</f>
        <v>124</v>
      </c>
      <c r="L35" s="77">
        <f t="shared" ref="L35:L43" si="29">M35+N35+S35</f>
        <v>148</v>
      </c>
      <c r="M35" s="78">
        <v>16</v>
      </c>
      <c r="N35" s="79">
        <f t="shared" ref="N35:N44" si="30">O35+P35</f>
        <v>124</v>
      </c>
      <c r="O35" s="78">
        <v>84</v>
      </c>
      <c r="P35" s="78">
        <v>40</v>
      </c>
      <c r="Q35" s="78">
        <v>20</v>
      </c>
      <c r="R35" s="78"/>
      <c r="S35" s="78">
        <v>8</v>
      </c>
      <c r="T35" s="78"/>
      <c r="U35" s="74"/>
      <c r="V35" s="74"/>
      <c r="W35" s="74">
        <v>124</v>
      </c>
      <c r="X35" s="74"/>
      <c r="Y35" s="74"/>
      <c r="Z35" s="70">
        <f t="shared" si="2"/>
        <v>124</v>
      </c>
      <c r="AA35" s="70">
        <f t="shared" si="13"/>
        <v>0</v>
      </c>
    </row>
    <row r="36" spans="1:27" s="71" customFormat="1" ht="16.5" thickBot="1" x14ac:dyDescent="0.3">
      <c r="A36" s="10" t="s">
        <v>58</v>
      </c>
      <c r="B36" s="182" t="s">
        <v>68</v>
      </c>
      <c r="C36" s="183"/>
      <c r="D36" s="120"/>
      <c r="E36" s="82"/>
      <c r="F36" s="82" t="s">
        <v>52</v>
      </c>
      <c r="G36" s="74"/>
      <c r="H36" s="82"/>
      <c r="I36" s="82"/>
      <c r="J36" s="76">
        <f t="shared" si="27"/>
        <v>27</v>
      </c>
      <c r="K36" s="76">
        <f t="shared" si="28"/>
        <v>68</v>
      </c>
      <c r="L36" s="77">
        <f t="shared" si="29"/>
        <v>78</v>
      </c>
      <c r="M36" s="78">
        <v>10</v>
      </c>
      <c r="N36" s="79">
        <f t="shared" si="30"/>
        <v>68</v>
      </c>
      <c r="O36" s="78">
        <v>36</v>
      </c>
      <c r="P36" s="78">
        <v>32</v>
      </c>
      <c r="Q36" s="78"/>
      <c r="R36" s="78"/>
      <c r="S36" s="78"/>
      <c r="T36" s="78"/>
      <c r="U36" s="74"/>
      <c r="V36" s="74">
        <v>68</v>
      </c>
      <c r="W36" s="74"/>
      <c r="X36" s="74"/>
      <c r="Y36" s="74"/>
      <c r="Z36" s="70">
        <f t="shared" si="2"/>
        <v>68</v>
      </c>
      <c r="AA36" s="70">
        <f t="shared" si="13"/>
        <v>0</v>
      </c>
    </row>
    <row r="37" spans="1:27" s="71" customFormat="1" ht="16.5" thickBot="1" x14ac:dyDescent="0.3">
      <c r="A37" s="10" t="s">
        <v>60</v>
      </c>
      <c r="B37" s="182" t="s">
        <v>69</v>
      </c>
      <c r="C37" s="183"/>
      <c r="D37" s="120"/>
      <c r="E37" s="82"/>
      <c r="F37" s="82" t="s">
        <v>75</v>
      </c>
      <c r="G37" s="74"/>
      <c r="H37" s="82"/>
      <c r="I37" s="82"/>
      <c r="J37" s="76">
        <f t="shared" si="27"/>
        <v>28</v>
      </c>
      <c r="K37" s="76">
        <f t="shared" si="28"/>
        <v>70</v>
      </c>
      <c r="L37" s="77">
        <f t="shared" si="29"/>
        <v>86</v>
      </c>
      <c r="M37" s="78">
        <v>8</v>
      </c>
      <c r="N37" s="79">
        <f t="shared" si="30"/>
        <v>70</v>
      </c>
      <c r="O37" s="78">
        <v>44</v>
      </c>
      <c r="P37" s="78">
        <v>26</v>
      </c>
      <c r="Q37" s="78"/>
      <c r="R37" s="78"/>
      <c r="S37" s="78">
        <v>8</v>
      </c>
      <c r="T37" s="78"/>
      <c r="U37" s="74"/>
      <c r="V37" s="74">
        <v>70</v>
      </c>
      <c r="W37" s="74"/>
      <c r="X37" s="74"/>
      <c r="Y37" s="74"/>
      <c r="Z37" s="70">
        <f t="shared" si="2"/>
        <v>70</v>
      </c>
      <c r="AA37" s="70">
        <f t="shared" si="13"/>
        <v>0</v>
      </c>
    </row>
    <row r="38" spans="1:27" s="71" customFormat="1" ht="16.5" thickBot="1" x14ac:dyDescent="0.3">
      <c r="A38" s="10" t="s">
        <v>61</v>
      </c>
      <c r="B38" s="182" t="s">
        <v>70</v>
      </c>
      <c r="C38" s="183"/>
      <c r="D38" s="120"/>
      <c r="E38" s="82"/>
      <c r="F38" s="82" t="s">
        <v>75</v>
      </c>
      <c r="G38" s="74"/>
      <c r="H38" s="82"/>
      <c r="I38" s="82"/>
      <c r="J38" s="76">
        <f t="shared" si="27"/>
        <v>32</v>
      </c>
      <c r="K38" s="76">
        <f t="shared" si="28"/>
        <v>80</v>
      </c>
      <c r="L38" s="77">
        <f>M38+N38+S38</f>
        <v>98</v>
      </c>
      <c r="M38" s="78">
        <v>10</v>
      </c>
      <c r="N38" s="79">
        <f t="shared" si="30"/>
        <v>80</v>
      </c>
      <c r="O38" s="78">
        <v>44</v>
      </c>
      <c r="P38" s="80">
        <v>36</v>
      </c>
      <c r="Q38" s="78"/>
      <c r="R38" s="78"/>
      <c r="S38" s="78">
        <v>8</v>
      </c>
      <c r="T38" s="78"/>
      <c r="U38" s="74"/>
      <c r="V38" s="74">
        <v>80</v>
      </c>
      <c r="W38" s="74"/>
      <c r="X38" s="74"/>
      <c r="Y38" s="74"/>
      <c r="Z38" s="70">
        <f t="shared" si="2"/>
        <v>80</v>
      </c>
      <c r="AA38" s="70">
        <f t="shared" si="13"/>
        <v>0</v>
      </c>
    </row>
    <row r="39" spans="1:27" s="71" customFormat="1" ht="16.5" thickBot="1" x14ac:dyDescent="0.3">
      <c r="A39" s="10" t="s">
        <v>62</v>
      </c>
      <c r="B39" s="182" t="s">
        <v>71</v>
      </c>
      <c r="C39" s="183"/>
      <c r="D39" s="120"/>
      <c r="E39" s="82"/>
      <c r="F39" s="82"/>
      <c r="G39" s="74"/>
      <c r="H39" s="82"/>
      <c r="I39" s="82" t="s">
        <v>52</v>
      </c>
      <c r="J39" s="76">
        <f t="shared" si="27"/>
        <v>43</v>
      </c>
      <c r="K39" s="76">
        <f t="shared" si="28"/>
        <v>107</v>
      </c>
      <c r="L39" s="77">
        <f t="shared" si="29"/>
        <v>117</v>
      </c>
      <c r="M39" s="78">
        <v>10</v>
      </c>
      <c r="N39" s="79">
        <f t="shared" si="30"/>
        <v>107</v>
      </c>
      <c r="O39" s="78">
        <v>79</v>
      </c>
      <c r="P39" s="78">
        <v>28</v>
      </c>
      <c r="Q39" s="78"/>
      <c r="R39" s="78"/>
      <c r="S39" s="78"/>
      <c r="T39" s="78"/>
      <c r="U39" s="74"/>
      <c r="V39" s="74"/>
      <c r="W39" s="74"/>
      <c r="X39" s="74">
        <v>107</v>
      </c>
      <c r="Y39" s="74"/>
      <c r="Z39" s="70">
        <f t="shared" si="2"/>
        <v>107</v>
      </c>
      <c r="AA39" s="70">
        <f t="shared" si="13"/>
        <v>0</v>
      </c>
    </row>
    <row r="40" spans="1:27" s="71" customFormat="1" ht="16.5" thickBot="1" x14ac:dyDescent="0.3">
      <c r="A40" s="10" t="s">
        <v>63</v>
      </c>
      <c r="B40" s="182" t="s">
        <v>72</v>
      </c>
      <c r="C40" s="183"/>
      <c r="D40" s="120"/>
      <c r="E40" s="82"/>
      <c r="F40" s="82"/>
      <c r="G40" s="74"/>
      <c r="H40" s="82" t="s">
        <v>52</v>
      </c>
      <c r="I40" s="82"/>
      <c r="J40" s="76">
        <f t="shared" si="27"/>
        <v>12</v>
      </c>
      <c r="K40" s="76">
        <f t="shared" si="28"/>
        <v>30</v>
      </c>
      <c r="L40" s="77">
        <f t="shared" si="29"/>
        <v>32</v>
      </c>
      <c r="M40" s="78">
        <v>2</v>
      </c>
      <c r="N40" s="79">
        <f t="shared" si="30"/>
        <v>30</v>
      </c>
      <c r="O40" s="78">
        <v>10</v>
      </c>
      <c r="P40" s="78">
        <v>20</v>
      </c>
      <c r="Q40" s="78"/>
      <c r="R40" s="78"/>
      <c r="S40" s="78"/>
      <c r="T40" s="78"/>
      <c r="U40" s="74"/>
      <c r="V40" s="74"/>
      <c r="W40" s="74"/>
      <c r="X40" s="74">
        <v>30</v>
      </c>
      <c r="Y40" s="74"/>
      <c r="Z40" s="70">
        <f t="shared" ref="Z40:Z70" si="31">SUM(T40:Y40)</f>
        <v>30</v>
      </c>
      <c r="AA40" s="70">
        <f t="shared" si="13"/>
        <v>0</v>
      </c>
    </row>
    <row r="41" spans="1:27" s="71" customFormat="1" ht="16.5" thickBot="1" x14ac:dyDescent="0.3">
      <c r="A41" s="10" t="s">
        <v>64</v>
      </c>
      <c r="B41" s="182" t="s">
        <v>73</v>
      </c>
      <c r="C41" s="183"/>
      <c r="D41" s="120"/>
      <c r="E41" s="82"/>
      <c r="F41" s="82"/>
      <c r="G41" s="74"/>
      <c r="H41" s="82" t="s">
        <v>52</v>
      </c>
      <c r="I41" s="82"/>
      <c r="J41" s="76">
        <f t="shared" si="27"/>
        <v>25</v>
      </c>
      <c r="K41" s="76">
        <f t="shared" si="28"/>
        <v>62</v>
      </c>
      <c r="L41" s="77">
        <f t="shared" si="29"/>
        <v>68</v>
      </c>
      <c r="M41" s="78">
        <v>6</v>
      </c>
      <c r="N41" s="79">
        <f t="shared" si="30"/>
        <v>62</v>
      </c>
      <c r="O41" s="78">
        <v>40</v>
      </c>
      <c r="P41" s="78">
        <v>22</v>
      </c>
      <c r="Q41" s="78"/>
      <c r="R41" s="78"/>
      <c r="S41" s="78"/>
      <c r="T41" s="78"/>
      <c r="U41" s="74"/>
      <c r="V41" s="74"/>
      <c r="W41" s="74"/>
      <c r="X41" s="74"/>
      <c r="Y41" s="74">
        <v>64</v>
      </c>
      <c r="Z41" s="70">
        <f t="shared" si="31"/>
        <v>64</v>
      </c>
      <c r="AA41" s="70">
        <f t="shared" si="13"/>
        <v>2</v>
      </c>
    </row>
    <row r="42" spans="1:27" s="71" customFormat="1" ht="33" customHeight="1" thickBot="1" x14ac:dyDescent="0.3">
      <c r="A42" s="10" t="s">
        <v>65</v>
      </c>
      <c r="B42" s="182" t="s">
        <v>239</v>
      </c>
      <c r="C42" s="183"/>
      <c r="D42" s="120"/>
      <c r="E42" s="82"/>
      <c r="F42" s="82"/>
      <c r="G42" s="74"/>
      <c r="H42" s="82"/>
      <c r="I42" s="82" t="s">
        <v>52</v>
      </c>
      <c r="J42" s="76">
        <f t="shared" si="27"/>
        <v>24</v>
      </c>
      <c r="K42" s="76">
        <f t="shared" si="28"/>
        <v>60</v>
      </c>
      <c r="L42" s="77">
        <f t="shared" si="29"/>
        <v>64</v>
      </c>
      <c r="M42" s="78">
        <v>4</v>
      </c>
      <c r="N42" s="79">
        <f t="shared" si="30"/>
        <v>60</v>
      </c>
      <c r="O42" s="78">
        <v>30</v>
      </c>
      <c r="P42" s="78">
        <v>30</v>
      </c>
      <c r="Q42" s="78"/>
      <c r="R42" s="78"/>
      <c r="S42" s="78"/>
      <c r="T42" s="78"/>
      <c r="U42" s="74"/>
      <c r="V42" s="74"/>
      <c r="W42" s="74"/>
      <c r="X42" s="74">
        <v>34</v>
      </c>
      <c r="Y42" s="74">
        <v>26</v>
      </c>
      <c r="Z42" s="70">
        <f t="shared" si="31"/>
        <v>60</v>
      </c>
      <c r="AA42" s="70">
        <f t="shared" si="13"/>
        <v>0</v>
      </c>
    </row>
    <row r="43" spans="1:27" s="71" customFormat="1" ht="16.5" thickBot="1" x14ac:dyDescent="0.3">
      <c r="A43" s="10" t="s">
        <v>66</v>
      </c>
      <c r="B43" s="182" t="s">
        <v>74</v>
      </c>
      <c r="C43" s="183"/>
      <c r="D43" s="120"/>
      <c r="E43" s="82"/>
      <c r="F43" s="82"/>
      <c r="G43" s="74"/>
      <c r="H43" s="82" t="s">
        <v>52</v>
      </c>
      <c r="I43" s="82"/>
      <c r="J43" s="76">
        <f t="shared" si="27"/>
        <v>26</v>
      </c>
      <c r="K43" s="76">
        <f t="shared" si="28"/>
        <v>64</v>
      </c>
      <c r="L43" s="77">
        <f t="shared" si="29"/>
        <v>64</v>
      </c>
      <c r="M43" s="78">
        <v>0</v>
      </c>
      <c r="N43" s="79">
        <f t="shared" si="30"/>
        <v>64</v>
      </c>
      <c r="O43" s="78">
        <v>28</v>
      </c>
      <c r="P43" s="78">
        <v>36</v>
      </c>
      <c r="Q43" s="78"/>
      <c r="R43" s="78"/>
      <c r="S43" s="78"/>
      <c r="T43" s="78"/>
      <c r="U43" s="74"/>
      <c r="V43" s="74"/>
      <c r="W43" s="74"/>
      <c r="X43" s="74">
        <v>64</v>
      </c>
      <c r="Y43" s="74"/>
      <c r="Z43" s="70">
        <f t="shared" si="31"/>
        <v>64</v>
      </c>
      <c r="AA43" s="70">
        <f t="shared" si="13"/>
        <v>0</v>
      </c>
    </row>
    <row r="44" spans="1:27" s="71" customFormat="1" ht="21.75" customHeight="1" thickBot="1" x14ac:dyDescent="0.3">
      <c r="A44" s="46" t="s">
        <v>126</v>
      </c>
      <c r="B44" s="182" t="s">
        <v>238</v>
      </c>
      <c r="C44" s="183"/>
      <c r="D44" s="120"/>
      <c r="E44" s="82"/>
      <c r="F44" s="82" t="s">
        <v>52</v>
      </c>
      <c r="G44" s="74"/>
      <c r="H44" s="82"/>
      <c r="I44" s="82"/>
      <c r="J44" s="76">
        <f t="shared" si="27"/>
        <v>13</v>
      </c>
      <c r="K44" s="76">
        <f t="shared" si="28"/>
        <v>32</v>
      </c>
      <c r="L44" s="77">
        <f>M44+N44+S44</f>
        <v>32</v>
      </c>
      <c r="M44" s="78">
        <v>0</v>
      </c>
      <c r="N44" s="79">
        <f t="shared" si="30"/>
        <v>32</v>
      </c>
      <c r="O44" s="78">
        <v>32</v>
      </c>
      <c r="P44" s="78">
        <v>0</v>
      </c>
      <c r="Q44" s="78"/>
      <c r="R44" s="78"/>
      <c r="S44" s="78"/>
      <c r="T44" s="78"/>
      <c r="U44" s="74"/>
      <c r="V44" s="74">
        <v>32</v>
      </c>
      <c r="W44" s="74"/>
      <c r="X44" s="74"/>
      <c r="Y44" s="74"/>
      <c r="Z44" s="70">
        <f t="shared" si="31"/>
        <v>32</v>
      </c>
      <c r="AA44" s="70">
        <f t="shared" si="13"/>
        <v>0</v>
      </c>
    </row>
    <row r="45" spans="1:27" s="71" customFormat="1" ht="16.5" thickBot="1" x14ac:dyDescent="0.3">
      <c r="A45" s="93" t="s">
        <v>196</v>
      </c>
      <c r="B45" s="184" t="s">
        <v>197</v>
      </c>
      <c r="C45" s="185"/>
      <c r="D45" s="96"/>
      <c r="E45" s="96"/>
      <c r="F45" s="96"/>
      <c r="G45" s="96"/>
      <c r="H45" s="96"/>
      <c r="I45" s="96"/>
      <c r="J45" s="94">
        <f t="shared" ref="J45:Y45" si="32">J46+J50+J55+J59+J64</f>
        <v>400</v>
      </c>
      <c r="K45" s="94">
        <f t="shared" si="32"/>
        <v>1091</v>
      </c>
      <c r="L45" s="94">
        <f t="shared" si="32"/>
        <v>1269</v>
      </c>
      <c r="M45" s="94">
        <f t="shared" si="32"/>
        <v>70</v>
      </c>
      <c r="N45" s="94">
        <f t="shared" si="32"/>
        <v>1091</v>
      </c>
      <c r="O45" s="94">
        <f t="shared" si="32"/>
        <v>297</v>
      </c>
      <c r="P45" s="94">
        <f t="shared" si="32"/>
        <v>542</v>
      </c>
      <c r="Q45" s="94">
        <f t="shared" si="32"/>
        <v>20</v>
      </c>
      <c r="R45" s="94">
        <f t="shared" si="32"/>
        <v>288</v>
      </c>
      <c r="S45" s="94">
        <f t="shared" si="32"/>
        <v>72</v>
      </c>
      <c r="T45" s="94">
        <f t="shared" si="32"/>
        <v>0</v>
      </c>
      <c r="U45" s="94">
        <f t="shared" si="32"/>
        <v>0</v>
      </c>
      <c r="V45" s="94">
        <f t="shared" si="32"/>
        <v>54</v>
      </c>
      <c r="W45" s="94">
        <f t="shared" si="32"/>
        <v>422</v>
      </c>
      <c r="X45" s="94">
        <f t="shared" si="32"/>
        <v>137</v>
      </c>
      <c r="Y45" s="94">
        <f t="shared" si="32"/>
        <v>226</v>
      </c>
      <c r="Z45" s="70">
        <f t="shared" si="31"/>
        <v>839</v>
      </c>
      <c r="AA45" s="70">
        <f t="shared" si="13"/>
        <v>-252</v>
      </c>
    </row>
    <row r="46" spans="1:27" s="71" customFormat="1" ht="33" customHeight="1" thickBot="1" x14ac:dyDescent="0.3">
      <c r="A46" s="97" t="s">
        <v>78</v>
      </c>
      <c r="B46" s="170" t="s">
        <v>79</v>
      </c>
      <c r="C46" s="171"/>
      <c r="D46" s="99"/>
      <c r="E46" s="99"/>
      <c r="F46" s="99"/>
      <c r="G46" s="99"/>
      <c r="H46" s="99"/>
      <c r="I46" s="99"/>
      <c r="J46" s="99">
        <f>SUM(J47:J49)</f>
        <v>76</v>
      </c>
      <c r="K46" s="99">
        <f t="shared" ref="K46:S46" si="33">SUM(K47:K49)</f>
        <v>190</v>
      </c>
      <c r="L46" s="99">
        <f t="shared" si="33"/>
        <v>220</v>
      </c>
      <c r="M46" s="99">
        <f t="shared" si="33"/>
        <v>14</v>
      </c>
      <c r="N46" s="99">
        <f t="shared" si="33"/>
        <v>190</v>
      </c>
      <c r="O46" s="99">
        <f t="shared" si="33"/>
        <v>58</v>
      </c>
      <c r="P46" s="99">
        <f t="shared" si="33"/>
        <v>96</v>
      </c>
      <c r="Q46" s="99">
        <f t="shared" si="33"/>
        <v>0</v>
      </c>
      <c r="R46" s="99">
        <f t="shared" si="33"/>
        <v>36</v>
      </c>
      <c r="S46" s="99">
        <f t="shared" si="33"/>
        <v>16</v>
      </c>
      <c r="T46" s="99">
        <f>T47</f>
        <v>0</v>
      </c>
      <c r="U46" s="99">
        <f t="shared" ref="U46:Y46" si="34">U47</f>
        <v>0</v>
      </c>
      <c r="V46" s="99">
        <f t="shared" si="34"/>
        <v>54</v>
      </c>
      <c r="W46" s="99">
        <f t="shared" si="34"/>
        <v>100</v>
      </c>
      <c r="X46" s="99">
        <f t="shared" si="34"/>
        <v>0</v>
      </c>
      <c r="Y46" s="99">
        <f t="shared" si="34"/>
        <v>0</v>
      </c>
      <c r="Z46" s="70">
        <f t="shared" si="31"/>
        <v>154</v>
      </c>
      <c r="AA46" s="70">
        <f t="shared" si="13"/>
        <v>-36</v>
      </c>
    </row>
    <row r="47" spans="1:27" s="71" customFormat="1" ht="33" customHeight="1" thickBot="1" x14ac:dyDescent="0.3">
      <c r="A47" s="100" t="s">
        <v>80</v>
      </c>
      <c r="B47" s="172" t="s">
        <v>81</v>
      </c>
      <c r="C47" s="173"/>
      <c r="D47" s="120"/>
      <c r="E47" s="82"/>
      <c r="F47" s="82"/>
      <c r="G47" s="74" t="s">
        <v>75</v>
      </c>
      <c r="H47" s="82"/>
      <c r="I47" s="82"/>
      <c r="J47" s="76">
        <f t="shared" ref="J47:J49" si="35">ROUND(N47*0.4,0)</f>
        <v>62</v>
      </c>
      <c r="K47" s="76">
        <f t="shared" ref="K47:K49" si="36">N47</f>
        <v>154</v>
      </c>
      <c r="L47" s="77">
        <f t="shared" ref="L47:L49" si="37">M47+N47+S47</f>
        <v>176</v>
      </c>
      <c r="M47" s="78">
        <v>14</v>
      </c>
      <c r="N47" s="79">
        <f>O47+P47</f>
        <v>154</v>
      </c>
      <c r="O47" s="78">
        <v>58</v>
      </c>
      <c r="P47" s="80">
        <v>96</v>
      </c>
      <c r="Q47" s="78"/>
      <c r="R47" s="78"/>
      <c r="S47" s="78">
        <v>8</v>
      </c>
      <c r="T47" s="78"/>
      <c r="U47" s="74"/>
      <c r="V47" s="74">
        <v>54</v>
      </c>
      <c r="W47" s="74">
        <v>100</v>
      </c>
      <c r="X47" s="74"/>
      <c r="Y47" s="74"/>
      <c r="Z47" s="70">
        <f t="shared" si="31"/>
        <v>154</v>
      </c>
      <c r="AA47" s="70">
        <f t="shared" si="13"/>
        <v>0</v>
      </c>
    </row>
    <row r="48" spans="1:27" s="71" customFormat="1" ht="16.5" thickBot="1" x14ac:dyDescent="0.3">
      <c r="A48" s="101" t="s">
        <v>198</v>
      </c>
      <c r="B48" s="174" t="s">
        <v>83</v>
      </c>
      <c r="C48" s="175"/>
      <c r="D48" s="102"/>
      <c r="E48" s="103"/>
      <c r="F48" s="102"/>
      <c r="G48" s="102" t="s">
        <v>52</v>
      </c>
      <c r="H48" s="103"/>
      <c r="I48" s="102"/>
      <c r="J48" s="104">
        <f t="shared" ref="J48" si="38">ROUND(N48*0.4,0)</f>
        <v>14</v>
      </c>
      <c r="K48" s="104">
        <f t="shared" ref="K48" si="39">N48</f>
        <v>36</v>
      </c>
      <c r="L48" s="105">
        <f t="shared" ref="L48" si="40">M48+N48</f>
        <v>36</v>
      </c>
      <c r="M48" s="102"/>
      <c r="N48" s="102">
        <f>R48</f>
        <v>36</v>
      </c>
      <c r="O48" s="102"/>
      <c r="P48" s="102"/>
      <c r="Q48" s="102"/>
      <c r="R48" s="102">
        <v>36</v>
      </c>
      <c r="S48" s="102"/>
      <c r="T48" s="102"/>
      <c r="U48" s="102"/>
      <c r="V48" s="102"/>
      <c r="W48" s="102">
        <v>36</v>
      </c>
      <c r="X48" s="102"/>
      <c r="Y48" s="102"/>
      <c r="Z48" s="70">
        <f t="shared" ref="Z48" si="41">SUM(T48:Y48)</f>
        <v>36</v>
      </c>
      <c r="AA48" s="70">
        <f t="shared" si="13"/>
        <v>0</v>
      </c>
    </row>
    <row r="49" spans="1:27" s="71" customFormat="1" ht="16.5" thickBot="1" x14ac:dyDescent="0.3">
      <c r="A49" s="129" t="s">
        <v>84</v>
      </c>
      <c r="B49" s="168" t="s">
        <v>85</v>
      </c>
      <c r="C49" s="169"/>
      <c r="D49" s="120"/>
      <c r="E49" s="82"/>
      <c r="F49" s="120"/>
      <c r="G49" s="120" t="s">
        <v>75</v>
      </c>
      <c r="H49" s="82"/>
      <c r="I49" s="120"/>
      <c r="J49" s="130">
        <f t="shared" si="35"/>
        <v>0</v>
      </c>
      <c r="K49" s="130">
        <f t="shared" si="36"/>
        <v>0</v>
      </c>
      <c r="L49" s="77">
        <f t="shared" si="37"/>
        <v>8</v>
      </c>
      <c r="M49" s="120"/>
      <c r="N49" s="120"/>
      <c r="O49" s="120"/>
      <c r="P49" s="120"/>
      <c r="Q49" s="120"/>
      <c r="R49" s="120"/>
      <c r="S49" s="120">
        <v>8</v>
      </c>
      <c r="T49" s="120"/>
      <c r="U49" s="120"/>
      <c r="V49" s="120"/>
      <c r="W49" s="120"/>
      <c r="X49" s="120"/>
      <c r="Y49" s="120"/>
      <c r="Z49" s="70">
        <f t="shared" si="31"/>
        <v>0</v>
      </c>
      <c r="AA49" s="70">
        <f t="shared" ref="AA49:AA70" si="42">Z49-N49</f>
        <v>0</v>
      </c>
    </row>
    <row r="50" spans="1:27" s="71" customFormat="1" ht="68.25" customHeight="1" thickBot="1" x14ac:dyDescent="0.3">
      <c r="A50" s="97" t="s">
        <v>86</v>
      </c>
      <c r="B50" s="180" t="s">
        <v>87</v>
      </c>
      <c r="C50" s="181"/>
      <c r="D50" s="99"/>
      <c r="E50" s="99"/>
      <c r="F50" s="99"/>
      <c r="G50" s="99"/>
      <c r="H50" s="99"/>
      <c r="I50" s="99"/>
      <c r="J50" s="99">
        <f>SUM(J51:J54)</f>
        <v>135</v>
      </c>
      <c r="K50" s="99">
        <f t="shared" ref="K50:S50" si="43">SUM(K51:K54)</f>
        <v>336</v>
      </c>
      <c r="L50" s="99">
        <f t="shared" si="43"/>
        <v>376</v>
      </c>
      <c r="M50" s="99">
        <f t="shared" si="43"/>
        <v>16</v>
      </c>
      <c r="N50" s="99">
        <f t="shared" si="43"/>
        <v>336</v>
      </c>
      <c r="O50" s="99">
        <f t="shared" si="43"/>
        <v>68</v>
      </c>
      <c r="P50" s="99">
        <f t="shared" si="43"/>
        <v>124</v>
      </c>
      <c r="Q50" s="99">
        <f t="shared" si="43"/>
        <v>0</v>
      </c>
      <c r="R50" s="99">
        <f t="shared" si="43"/>
        <v>144</v>
      </c>
      <c r="S50" s="99">
        <f t="shared" si="43"/>
        <v>24</v>
      </c>
      <c r="T50" s="99">
        <f t="shared" ref="T50:W50" si="44">SUM(T51:T52)</f>
        <v>0</v>
      </c>
      <c r="U50" s="99">
        <f t="shared" si="44"/>
        <v>0</v>
      </c>
      <c r="V50" s="99">
        <f t="shared" si="44"/>
        <v>0</v>
      </c>
      <c r="W50" s="99">
        <f t="shared" si="44"/>
        <v>158</v>
      </c>
      <c r="X50" s="99">
        <f>SUM(X51:X52)</f>
        <v>34</v>
      </c>
      <c r="Y50" s="99">
        <f>SUM(Y51:Y52)</f>
        <v>0</v>
      </c>
      <c r="Z50" s="70">
        <f t="shared" si="31"/>
        <v>192</v>
      </c>
      <c r="AA50" s="70">
        <f t="shared" si="42"/>
        <v>-144</v>
      </c>
    </row>
    <row r="51" spans="1:27" s="71" customFormat="1" ht="32.25" customHeight="1" thickBot="1" x14ac:dyDescent="0.3">
      <c r="A51" s="100" t="s">
        <v>88</v>
      </c>
      <c r="B51" s="176" t="s">
        <v>89</v>
      </c>
      <c r="C51" s="177"/>
      <c r="D51" s="82"/>
      <c r="E51" s="82"/>
      <c r="F51" s="82"/>
      <c r="G51" s="82" t="s">
        <v>75</v>
      </c>
      <c r="H51" s="82"/>
      <c r="I51" s="82"/>
      <c r="J51" s="76">
        <f t="shared" ref="J51:J54" si="45">ROUND(N51*0.4,0)</f>
        <v>63</v>
      </c>
      <c r="K51" s="76">
        <f t="shared" ref="K51:K54" si="46">N51</f>
        <v>158</v>
      </c>
      <c r="L51" s="77">
        <f t="shared" ref="L51:L52" si="47">M51+N51+S51</f>
        <v>180</v>
      </c>
      <c r="M51" s="78">
        <v>14</v>
      </c>
      <c r="N51" s="79">
        <f t="shared" ref="N51:N52" si="48">O51+P51</f>
        <v>158</v>
      </c>
      <c r="O51" s="78">
        <v>60</v>
      </c>
      <c r="P51" s="78">
        <v>98</v>
      </c>
      <c r="Q51" s="78"/>
      <c r="R51" s="78"/>
      <c r="S51" s="78">
        <v>8</v>
      </c>
      <c r="T51" s="78"/>
      <c r="U51" s="78"/>
      <c r="V51" s="78"/>
      <c r="W51" s="74">
        <v>158</v>
      </c>
      <c r="X51" s="74"/>
      <c r="Y51" s="74"/>
      <c r="Z51" s="70">
        <f t="shared" si="31"/>
        <v>158</v>
      </c>
      <c r="AA51" s="70">
        <f t="shared" si="42"/>
        <v>0</v>
      </c>
    </row>
    <row r="52" spans="1:27" s="71" customFormat="1" ht="33" customHeight="1" thickBot="1" x14ac:dyDescent="0.3">
      <c r="A52" s="100" t="s">
        <v>199</v>
      </c>
      <c r="B52" s="176" t="s">
        <v>91</v>
      </c>
      <c r="C52" s="177"/>
      <c r="D52" s="82"/>
      <c r="E52" s="82"/>
      <c r="F52" s="82"/>
      <c r="G52" s="82"/>
      <c r="H52" s="82" t="s">
        <v>75</v>
      </c>
      <c r="I52" s="82"/>
      <c r="J52" s="76">
        <f t="shared" si="45"/>
        <v>14</v>
      </c>
      <c r="K52" s="76">
        <f t="shared" si="46"/>
        <v>34</v>
      </c>
      <c r="L52" s="77">
        <f t="shared" si="47"/>
        <v>44</v>
      </c>
      <c r="M52" s="78">
        <v>2</v>
      </c>
      <c r="N52" s="79">
        <f t="shared" si="48"/>
        <v>34</v>
      </c>
      <c r="O52" s="78">
        <v>8</v>
      </c>
      <c r="P52" s="78">
        <v>26</v>
      </c>
      <c r="Q52" s="78"/>
      <c r="R52" s="78"/>
      <c r="S52" s="78">
        <v>8</v>
      </c>
      <c r="T52" s="78"/>
      <c r="U52" s="78"/>
      <c r="V52" s="78"/>
      <c r="W52" s="74"/>
      <c r="X52" s="74">
        <v>34</v>
      </c>
      <c r="Y52" s="74"/>
      <c r="Z52" s="70">
        <f t="shared" si="31"/>
        <v>34</v>
      </c>
      <c r="AA52" s="70">
        <f t="shared" si="42"/>
        <v>0</v>
      </c>
    </row>
    <row r="53" spans="1:27" s="71" customFormat="1" ht="17.25" customHeight="1" thickBot="1" x14ac:dyDescent="0.3">
      <c r="A53" s="106" t="s">
        <v>92</v>
      </c>
      <c r="B53" s="166" t="s">
        <v>93</v>
      </c>
      <c r="C53" s="167"/>
      <c r="D53" s="107"/>
      <c r="E53" s="108"/>
      <c r="F53" s="107"/>
      <c r="G53" s="107"/>
      <c r="H53" s="108" t="s">
        <v>52</v>
      </c>
      <c r="I53" s="107"/>
      <c r="J53" s="109">
        <f t="shared" si="45"/>
        <v>58</v>
      </c>
      <c r="K53" s="109">
        <f t="shared" si="46"/>
        <v>144</v>
      </c>
      <c r="L53" s="110">
        <f t="shared" ref="L53" si="49">M53+N53</f>
        <v>144</v>
      </c>
      <c r="M53" s="107"/>
      <c r="N53" s="107">
        <f>R53</f>
        <v>144</v>
      </c>
      <c r="O53" s="107"/>
      <c r="P53" s="107"/>
      <c r="Q53" s="107"/>
      <c r="R53" s="107">
        <v>144</v>
      </c>
      <c r="S53" s="107"/>
      <c r="T53" s="107"/>
      <c r="U53" s="107"/>
      <c r="V53" s="107"/>
      <c r="W53" s="107"/>
      <c r="X53" s="107">
        <v>144</v>
      </c>
      <c r="Y53" s="107"/>
      <c r="Z53" s="70">
        <f t="shared" si="31"/>
        <v>144</v>
      </c>
      <c r="AA53" s="70">
        <f t="shared" si="42"/>
        <v>0</v>
      </c>
    </row>
    <row r="54" spans="1:27" s="71" customFormat="1" ht="17.25" customHeight="1" thickBot="1" x14ac:dyDescent="0.3">
      <c r="A54" s="129" t="s">
        <v>94</v>
      </c>
      <c r="B54" s="168" t="s">
        <v>85</v>
      </c>
      <c r="C54" s="169"/>
      <c r="D54" s="120"/>
      <c r="E54" s="82"/>
      <c r="F54" s="120"/>
      <c r="G54" s="120"/>
      <c r="H54" s="82" t="s">
        <v>75</v>
      </c>
      <c r="I54" s="120"/>
      <c r="J54" s="130">
        <f t="shared" si="45"/>
        <v>0</v>
      </c>
      <c r="K54" s="130">
        <f t="shared" si="46"/>
        <v>0</v>
      </c>
      <c r="L54" s="77">
        <f t="shared" ref="L54" si="50">M54+N54+S54</f>
        <v>8</v>
      </c>
      <c r="M54" s="120"/>
      <c r="N54" s="120"/>
      <c r="O54" s="120"/>
      <c r="P54" s="120"/>
      <c r="Q54" s="120"/>
      <c r="R54" s="120"/>
      <c r="S54" s="120">
        <v>8</v>
      </c>
      <c r="T54" s="120"/>
      <c r="U54" s="120"/>
      <c r="V54" s="120"/>
      <c r="W54" s="120"/>
      <c r="X54" s="120"/>
      <c r="Y54" s="120"/>
      <c r="Z54" s="70">
        <f t="shared" ref="Z54" si="51">SUM(T54:Y54)</f>
        <v>0</v>
      </c>
      <c r="AA54" s="70">
        <f t="shared" ref="AA54" si="52">Z54-N54</f>
        <v>0</v>
      </c>
    </row>
    <row r="55" spans="1:27" s="71" customFormat="1" ht="35.25" customHeight="1" thickBot="1" x14ac:dyDescent="0.3">
      <c r="A55" s="111" t="s">
        <v>200</v>
      </c>
      <c r="B55" s="170" t="s">
        <v>96</v>
      </c>
      <c r="C55" s="171"/>
      <c r="D55" s="99"/>
      <c r="E55" s="99"/>
      <c r="F55" s="99"/>
      <c r="G55" s="99"/>
      <c r="H55" s="99"/>
      <c r="I55" s="99"/>
      <c r="J55" s="99">
        <f>SUM(J56:J58)</f>
        <v>29</v>
      </c>
      <c r="K55" s="99">
        <f t="shared" ref="K55:S55" si="53">SUM(K56:K58)</f>
        <v>164</v>
      </c>
      <c r="L55" s="99">
        <f t="shared" si="53"/>
        <v>180</v>
      </c>
      <c r="M55" s="99">
        <f t="shared" si="53"/>
        <v>8</v>
      </c>
      <c r="N55" s="99">
        <f t="shared" si="53"/>
        <v>164</v>
      </c>
      <c r="O55" s="99">
        <f t="shared" si="53"/>
        <v>28</v>
      </c>
      <c r="P55" s="99">
        <f t="shared" si="53"/>
        <v>64</v>
      </c>
      <c r="Q55" s="99">
        <f t="shared" si="53"/>
        <v>0</v>
      </c>
      <c r="R55" s="99">
        <f t="shared" si="53"/>
        <v>72</v>
      </c>
      <c r="S55" s="99">
        <f t="shared" si="53"/>
        <v>8</v>
      </c>
      <c r="T55" s="99">
        <f t="shared" ref="T55:Y55" si="54">SUM(T56:T56)</f>
        <v>0</v>
      </c>
      <c r="U55" s="99">
        <f t="shared" si="54"/>
        <v>0</v>
      </c>
      <c r="V55" s="99">
        <f t="shared" si="54"/>
        <v>0</v>
      </c>
      <c r="W55" s="99">
        <f t="shared" si="54"/>
        <v>92</v>
      </c>
      <c r="X55" s="99">
        <f t="shared" si="54"/>
        <v>0</v>
      </c>
      <c r="Y55" s="99">
        <f t="shared" si="54"/>
        <v>0</v>
      </c>
      <c r="Z55" s="70">
        <f t="shared" si="31"/>
        <v>92</v>
      </c>
      <c r="AA55" s="70">
        <f t="shared" si="42"/>
        <v>-72</v>
      </c>
    </row>
    <row r="56" spans="1:27" s="71" customFormat="1" ht="34.5" customHeight="1" thickBot="1" x14ac:dyDescent="0.3">
      <c r="A56" s="100" t="s">
        <v>97</v>
      </c>
      <c r="B56" s="178" t="s">
        <v>98</v>
      </c>
      <c r="C56" s="179"/>
      <c r="D56" s="120"/>
      <c r="E56" s="120"/>
      <c r="F56" s="82"/>
      <c r="G56" s="74" t="s">
        <v>52</v>
      </c>
      <c r="H56" s="74"/>
      <c r="I56" s="82"/>
      <c r="J56" s="76"/>
      <c r="K56" s="76">
        <f t="shared" ref="K56:K58" si="55">N56</f>
        <v>92</v>
      </c>
      <c r="L56" s="77">
        <f t="shared" ref="L56" si="56">M56+N56+S56</f>
        <v>100</v>
      </c>
      <c r="M56" s="78">
        <v>8</v>
      </c>
      <c r="N56" s="79">
        <f>O56+P56</f>
        <v>92</v>
      </c>
      <c r="O56" s="78">
        <v>28</v>
      </c>
      <c r="P56" s="78">
        <v>64</v>
      </c>
      <c r="Q56" s="78"/>
      <c r="R56" s="78"/>
      <c r="S56" s="78"/>
      <c r="T56" s="78"/>
      <c r="U56" s="74"/>
      <c r="V56" s="74"/>
      <c r="W56" s="74">
        <v>92</v>
      </c>
      <c r="X56" s="74"/>
      <c r="Y56" s="74"/>
      <c r="Z56" s="70">
        <f t="shared" si="31"/>
        <v>92</v>
      </c>
      <c r="AA56" s="70">
        <f t="shared" si="42"/>
        <v>0</v>
      </c>
    </row>
    <row r="57" spans="1:27" s="71" customFormat="1" ht="16.5" thickBot="1" x14ac:dyDescent="0.3">
      <c r="A57" s="106" t="s">
        <v>99</v>
      </c>
      <c r="B57" s="166" t="s">
        <v>93</v>
      </c>
      <c r="C57" s="167"/>
      <c r="D57" s="107"/>
      <c r="E57" s="107"/>
      <c r="F57" s="107"/>
      <c r="G57" s="107" t="s">
        <v>52</v>
      </c>
      <c r="H57" s="107"/>
      <c r="I57" s="107"/>
      <c r="J57" s="109">
        <f t="shared" ref="J57:J58" si="57">ROUND(N57*0.4,0)</f>
        <v>29</v>
      </c>
      <c r="K57" s="109">
        <f t="shared" si="55"/>
        <v>72</v>
      </c>
      <c r="L57" s="110">
        <f t="shared" ref="L57" si="58">M57+N57</f>
        <v>72</v>
      </c>
      <c r="M57" s="107"/>
      <c r="N57" s="107">
        <f>R57</f>
        <v>72</v>
      </c>
      <c r="O57" s="107"/>
      <c r="P57" s="107"/>
      <c r="Q57" s="107"/>
      <c r="R57" s="107">
        <v>72</v>
      </c>
      <c r="S57" s="107"/>
      <c r="T57" s="107"/>
      <c r="U57" s="107"/>
      <c r="V57" s="107"/>
      <c r="W57" s="107">
        <v>72</v>
      </c>
      <c r="X57" s="107"/>
      <c r="Y57" s="107"/>
      <c r="Z57" s="70">
        <f t="shared" si="31"/>
        <v>72</v>
      </c>
      <c r="AA57" s="70">
        <f t="shared" si="42"/>
        <v>0</v>
      </c>
    </row>
    <row r="58" spans="1:27" s="71" customFormat="1" ht="16.5" thickBot="1" x14ac:dyDescent="0.3">
      <c r="A58" s="129" t="s">
        <v>100</v>
      </c>
      <c r="B58" s="168" t="s">
        <v>85</v>
      </c>
      <c r="C58" s="169"/>
      <c r="D58" s="120"/>
      <c r="E58" s="82"/>
      <c r="F58" s="120"/>
      <c r="G58" s="120" t="s">
        <v>75</v>
      </c>
      <c r="H58" s="82"/>
      <c r="I58" s="120"/>
      <c r="J58" s="130">
        <f t="shared" si="57"/>
        <v>0</v>
      </c>
      <c r="K58" s="130">
        <f t="shared" si="55"/>
        <v>0</v>
      </c>
      <c r="L58" s="77">
        <f t="shared" ref="L58" si="59">M58+N58+S58</f>
        <v>8</v>
      </c>
      <c r="M58" s="120"/>
      <c r="N58" s="120"/>
      <c r="O58" s="120"/>
      <c r="P58" s="120"/>
      <c r="Q58" s="120"/>
      <c r="R58" s="120"/>
      <c r="S58" s="120">
        <v>8</v>
      </c>
      <c r="T58" s="120"/>
      <c r="U58" s="120"/>
      <c r="V58" s="120"/>
      <c r="W58" s="120"/>
      <c r="X58" s="120"/>
      <c r="Y58" s="120"/>
      <c r="Z58" s="70">
        <f t="shared" ref="Z58" si="60">SUM(T58:Y58)</f>
        <v>0</v>
      </c>
      <c r="AA58" s="70">
        <f t="shared" ref="AA58" si="61">Z58-N58</f>
        <v>0</v>
      </c>
    </row>
    <row r="59" spans="1:27" s="71" customFormat="1" ht="34.5" customHeight="1" thickBot="1" x14ac:dyDescent="0.3">
      <c r="A59" s="98" t="s">
        <v>101</v>
      </c>
      <c r="B59" s="170" t="s">
        <v>102</v>
      </c>
      <c r="C59" s="171"/>
      <c r="D59" s="99"/>
      <c r="E59" s="99"/>
      <c r="F59" s="99"/>
      <c r="G59" s="99"/>
      <c r="H59" s="99"/>
      <c r="I59" s="99"/>
      <c r="J59" s="99">
        <f t="shared" ref="J59:Y59" si="62">SUM(J60:J61)</f>
        <v>131</v>
      </c>
      <c r="K59" s="99">
        <f t="shared" si="62"/>
        <v>329</v>
      </c>
      <c r="L59" s="99">
        <f t="shared" si="62"/>
        <v>369</v>
      </c>
      <c r="M59" s="99">
        <f t="shared" si="62"/>
        <v>24</v>
      </c>
      <c r="N59" s="99">
        <f t="shared" si="62"/>
        <v>329</v>
      </c>
      <c r="O59" s="99">
        <f t="shared" si="62"/>
        <v>121</v>
      </c>
      <c r="P59" s="99">
        <f t="shared" si="62"/>
        <v>208</v>
      </c>
      <c r="Q59" s="99">
        <f t="shared" si="62"/>
        <v>20</v>
      </c>
      <c r="R59" s="99">
        <f t="shared" si="62"/>
        <v>0</v>
      </c>
      <c r="S59" s="99">
        <f t="shared" si="62"/>
        <v>16</v>
      </c>
      <c r="T59" s="99">
        <f t="shared" si="62"/>
        <v>0</v>
      </c>
      <c r="U59" s="99">
        <f t="shared" si="62"/>
        <v>0</v>
      </c>
      <c r="V59" s="99">
        <f t="shared" si="62"/>
        <v>0</v>
      </c>
      <c r="W59" s="99">
        <f t="shared" si="62"/>
        <v>0</v>
      </c>
      <c r="X59" s="99">
        <f t="shared" si="62"/>
        <v>103</v>
      </c>
      <c r="Y59" s="99">
        <f t="shared" si="62"/>
        <v>226</v>
      </c>
      <c r="Z59" s="70">
        <f t="shared" si="31"/>
        <v>329</v>
      </c>
      <c r="AA59" s="70">
        <f t="shared" si="42"/>
        <v>0</v>
      </c>
    </row>
    <row r="60" spans="1:27" s="71" customFormat="1" ht="16.5" thickBot="1" x14ac:dyDescent="0.3">
      <c r="A60" s="100" t="s">
        <v>103</v>
      </c>
      <c r="B60" s="176" t="s">
        <v>104</v>
      </c>
      <c r="C60" s="177"/>
      <c r="D60" s="120"/>
      <c r="E60" s="82"/>
      <c r="F60" s="82"/>
      <c r="G60" s="74"/>
      <c r="H60" s="82"/>
      <c r="I60" s="82" t="s">
        <v>75</v>
      </c>
      <c r="J60" s="76">
        <f t="shared" ref="J60:J63" si="63">ROUND(N60*0.4,0)</f>
        <v>72</v>
      </c>
      <c r="K60" s="76">
        <f t="shared" ref="K60:K63" si="64">N60</f>
        <v>181</v>
      </c>
      <c r="L60" s="77">
        <f t="shared" ref="L60" si="65">M60+N60+S60</f>
        <v>203</v>
      </c>
      <c r="M60" s="78">
        <v>14</v>
      </c>
      <c r="N60" s="79">
        <f>O60+P60</f>
        <v>181</v>
      </c>
      <c r="O60" s="78">
        <v>57</v>
      </c>
      <c r="P60" s="78">
        <v>124</v>
      </c>
      <c r="Q60" s="78"/>
      <c r="R60" s="78"/>
      <c r="S60" s="78">
        <v>8</v>
      </c>
      <c r="T60" s="78"/>
      <c r="U60" s="74"/>
      <c r="V60" s="74"/>
      <c r="W60" s="74"/>
      <c r="X60" s="74">
        <v>55</v>
      </c>
      <c r="Y60" s="74">
        <v>126</v>
      </c>
      <c r="Z60" s="70">
        <f t="shared" si="31"/>
        <v>181</v>
      </c>
      <c r="AA60" s="70">
        <f t="shared" si="42"/>
        <v>0</v>
      </c>
    </row>
    <row r="61" spans="1:27" s="71" customFormat="1" ht="16.5" thickBot="1" x14ac:dyDescent="0.3">
      <c r="A61" s="100" t="s">
        <v>105</v>
      </c>
      <c r="B61" s="176" t="s">
        <v>106</v>
      </c>
      <c r="C61" s="177"/>
      <c r="D61" s="120"/>
      <c r="E61" s="82"/>
      <c r="F61" s="82"/>
      <c r="G61" s="74"/>
      <c r="H61" s="82"/>
      <c r="I61" s="82" t="s">
        <v>75</v>
      </c>
      <c r="J61" s="76">
        <f t="shared" si="63"/>
        <v>59</v>
      </c>
      <c r="K61" s="76">
        <f t="shared" si="64"/>
        <v>148</v>
      </c>
      <c r="L61" s="77">
        <f>M61+N61+S61</f>
        <v>166</v>
      </c>
      <c r="M61" s="78">
        <v>10</v>
      </c>
      <c r="N61" s="79">
        <f>O61+P61</f>
        <v>148</v>
      </c>
      <c r="O61" s="78">
        <v>64</v>
      </c>
      <c r="P61" s="80">
        <v>84</v>
      </c>
      <c r="Q61" s="78">
        <v>20</v>
      </c>
      <c r="R61" s="78"/>
      <c r="S61" s="78">
        <v>8</v>
      </c>
      <c r="T61" s="78"/>
      <c r="U61" s="74"/>
      <c r="V61" s="74"/>
      <c r="W61" s="74"/>
      <c r="X61" s="74">
        <v>48</v>
      </c>
      <c r="Y61" s="74">
        <v>100</v>
      </c>
      <c r="Z61" s="70">
        <f t="shared" si="31"/>
        <v>148</v>
      </c>
      <c r="AA61" s="70">
        <f t="shared" si="42"/>
        <v>0</v>
      </c>
    </row>
    <row r="62" spans="1:27" s="71" customFormat="1" ht="16.5" thickBot="1" x14ac:dyDescent="0.3">
      <c r="A62" s="106" t="s">
        <v>107</v>
      </c>
      <c r="B62" s="166" t="s">
        <v>93</v>
      </c>
      <c r="C62" s="167"/>
      <c r="D62" s="107"/>
      <c r="E62" s="107"/>
      <c r="F62" s="107"/>
      <c r="G62" s="107"/>
      <c r="H62" s="107"/>
      <c r="I62" s="107" t="s">
        <v>52</v>
      </c>
      <c r="J62" s="109">
        <f t="shared" si="63"/>
        <v>29</v>
      </c>
      <c r="K62" s="109">
        <f t="shared" si="64"/>
        <v>72</v>
      </c>
      <c r="L62" s="110">
        <f t="shared" ref="L62" si="66">M62+N62</f>
        <v>72</v>
      </c>
      <c r="M62" s="107"/>
      <c r="N62" s="107">
        <f>R62</f>
        <v>72</v>
      </c>
      <c r="O62" s="107"/>
      <c r="P62" s="107"/>
      <c r="Q62" s="107"/>
      <c r="R62" s="107">
        <v>72</v>
      </c>
      <c r="S62" s="107"/>
      <c r="T62" s="107"/>
      <c r="U62" s="107"/>
      <c r="V62" s="107"/>
      <c r="W62" s="107"/>
      <c r="X62" s="107"/>
      <c r="Y62" s="107">
        <v>72</v>
      </c>
      <c r="Z62" s="70">
        <f t="shared" si="31"/>
        <v>72</v>
      </c>
      <c r="AA62" s="70">
        <f t="shared" si="42"/>
        <v>0</v>
      </c>
    </row>
    <row r="63" spans="1:27" s="71" customFormat="1" ht="16.5" thickBot="1" x14ac:dyDescent="0.3">
      <c r="A63" s="129" t="s">
        <v>100</v>
      </c>
      <c r="B63" s="168" t="s">
        <v>85</v>
      </c>
      <c r="C63" s="169"/>
      <c r="D63" s="120"/>
      <c r="E63" s="82"/>
      <c r="F63" s="120"/>
      <c r="G63" s="120"/>
      <c r="H63" s="82"/>
      <c r="I63" s="120" t="s">
        <v>75</v>
      </c>
      <c r="J63" s="130">
        <f t="shared" si="63"/>
        <v>0</v>
      </c>
      <c r="K63" s="130">
        <f t="shared" si="64"/>
        <v>0</v>
      </c>
      <c r="L63" s="77">
        <f t="shared" ref="L63" si="67">M63+N63+S63</f>
        <v>8</v>
      </c>
      <c r="M63" s="120"/>
      <c r="N63" s="120"/>
      <c r="O63" s="120"/>
      <c r="P63" s="120"/>
      <c r="Q63" s="120"/>
      <c r="R63" s="120"/>
      <c r="S63" s="120">
        <v>8</v>
      </c>
      <c r="T63" s="120"/>
      <c r="U63" s="120"/>
      <c r="V63" s="120"/>
      <c r="W63" s="120"/>
      <c r="X63" s="120"/>
      <c r="Y63" s="120"/>
      <c r="Z63" s="70">
        <f t="shared" si="31"/>
        <v>0</v>
      </c>
      <c r="AA63" s="70">
        <f t="shared" si="42"/>
        <v>0</v>
      </c>
    </row>
    <row r="64" spans="1:27" s="71" customFormat="1" ht="16.5" thickBot="1" x14ac:dyDescent="0.3">
      <c r="A64" s="98" t="s">
        <v>108</v>
      </c>
      <c r="B64" s="170" t="s">
        <v>109</v>
      </c>
      <c r="C64" s="171"/>
      <c r="D64" s="99"/>
      <c r="E64" s="112"/>
      <c r="F64" s="112"/>
      <c r="G64" s="99"/>
      <c r="H64" s="112"/>
      <c r="I64" s="112"/>
      <c r="J64" s="131">
        <f t="shared" ref="J64:K64" si="68">SUM(J65:J67)</f>
        <v>29</v>
      </c>
      <c r="K64" s="131">
        <f t="shared" si="68"/>
        <v>72</v>
      </c>
      <c r="L64" s="131">
        <f>SUM(L65:L67)</f>
        <v>124</v>
      </c>
      <c r="M64" s="131">
        <f t="shared" ref="M64:S64" si="69">SUM(M65:M67)</f>
        <v>8</v>
      </c>
      <c r="N64" s="131">
        <f t="shared" si="69"/>
        <v>72</v>
      </c>
      <c r="O64" s="131">
        <f t="shared" si="69"/>
        <v>22</v>
      </c>
      <c r="P64" s="131">
        <f t="shared" si="69"/>
        <v>50</v>
      </c>
      <c r="Q64" s="131">
        <f t="shared" si="69"/>
        <v>0</v>
      </c>
      <c r="R64" s="131">
        <f t="shared" si="69"/>
        <v>36</v>
      </c>
      <c r="S64" s="131">
        <f t="shared" si="69"/>
        <v>8</v>
      </c>
      <c r="T64" s="99">
        <f t="shared" ref="T64:Y64" si="70">T65</f>
        <v>0</v>
      </c>
      <c r="U64" s="99">
        <f t="shared" si="70"/>
        <v>0</v>
      </c>
      <c r="V64" s="99">
        <f t="shared" si="70"/>
        <v>0</v>
      </c>
      <c r="W64" s="99">
        <f t="shared" si="70"/>
        <v>72</v>
      </c>
      <c r="X64" s="99">
        <f t="shared" si="70"/>
        <v>0</v>
      </c>
      <c r="Y64" s="99">
        <f t="shared" si="70"/>
        <v>0</v>
      </c>
      <c r="Z64" s="70">
        <f t="shared" si="31"/>
        <v>72</v>
      </c>
      <c r="AA64" s="70">
        <f t="shared" si="42"/>
        <v>0</v>
      </c>
    </row>
    <row r="65" spans="1:27" s="71" customFormat="1" ht="16.5" thickBot="1" x14ac:dyDescent="0.3">
      <c r="A65" s="100" t="s">
        <v>111</v>
      </c>
      <c r="B65" s="172" t="s">
        <v>112</v>
      </c>
      <c r="C65" s="173"/>
      <c r="D65" s="120"/>
      <c r="E65" s="82"/>
      <c r="F65" s="82"/>
      <c r="G65" s="74" t="s">
        <v>52</v>
      </c>
      <c r="H65" s="82"/>
      <c r="I65" s="82"/>
      <c r="J65" s="76">
        <f t="shared" ref="J65:J67" si="71">ROUND(N65*0.4,0)</f>
        <v>29</v>
      </c>
      <c r="K65" s="76">
        <f t="shared" ref="K65:K67" si="72">N65</f>
        <v>72</v>
      </c>
      <c r="L65" s="77">
        <f>M65+N65+S65</f>
        <v>80</v>
      </c>
      <c r="M65" s="74">
        <v>8</v>
      </c>
      <c r="N65" s="79">
        <f>O65+P65</f>
        <v>72</v>
      </c>
      <c r="O65" s="74">
        <v>22</v>
      </c>
      <c r="P65" s="74">
        <v>50</v>
      </c>
      <c r="Q65" s="74"/>
      <c r="R65" s="74"/>
      <c r="S65" s="74"/>
      <c r="T65" s="74"/>
      <c r="U65" s="74"/>
      <c r="V65" s="74"/>
      <c r="W65" s="74">
        <v>72</v>
      </c>
      <c r="X65" s="74"/>
      <c r="Y65" s="74"/>
      <c r="Z65" s="70">
        <f t="shared" si="31"/>
        <v>72</v>
      </c>
      <c r="AA65" s="70">
        <f t="shared" si="42"/>
        <v>0</v>
      </c>
    </row>
    <row r="66" spans="1:27" s="71" customFormat="1" ht="16.5" thickBot="1" x14ac:dyDescent="0.3">
      <c r="A66" s="101" t="s">
        <v>213</v>
      </c>
      <c r="B66" s="174" t="s">
        <v>83</v>
      </c>
      <c r="C66" s="175"/>
      <c r="D66" s="102"/>
      <c r="E66" s="103"/>
      <c r="F66" s="102"/>
      <c r="G66" s="102" t="s">
        <v>52</v>
      </c>
      <c r="H66" s="103"/>
      <c r="I66" s="102"/>
      <c r="J66" s="104">
        <f t="shared" si="71"/>
        <v>0</v>
      </c>
      <c r="K66" s="104">
        <f t="shared" si="72"/>
        <v>0</v>
      </c>
      <c r="L66" s="105">
        <f>M66+N66+R66</f>
        <v>36</v>
      </c>
      <c r="M66" s="102"/>
      <c r="N66" s="102"/>
      <c r="O66" s="102"/>
      <c r="P66" s="102"/>
      <c r="Q66" s="102"/>
      <c r="R66" s="102">
        <v>36</v>
      </c>
      <c r="S66" s="102"/>
      <c r="T66" s="102"/>
      <c r="U66" s="102"/>
      <c r="V66" s="102"/>
      <c r="W66" s="102">
        <v>36</v>
      </c>
      <c r="X66" s="102"/>
      <c r="Y66" s="102"/>
      <c r="Z66" s="70">
        <f t="shared" si="31"/>
        <v>36</v>
      </c>
      <c r="AA66" s="70">
        <f t="shared" si="42"/>
        <v>36</v>
      </c>
    </row>
    <row r="67" spans="1:27" s="71" customFormat="1" ht="16.5" thickBot="1" x14ac:dyDescent="0.3">
      <c r="A67" s="129" t="s">
        <v>214</v>
      </c>
      <c r="B67" s="158" t="s">
        <v>19</v>
      </c>
      <c r="C67" s="159"/>
      <c r="D67" s="120"/>
      <c r="E67" s="82"/>
      <c r="F67" s="120"/>
      <c r="G67" s="120" t="s">
        <v>75</v>
      </c>
      <c r="H67" s="82"/>
      <c r="I67" s="120"/>
      <c r="J67" s="130">
        <f t="shared" si="71"/>
        <v>0</v>
      </c>
      <c r="K67" s="130">
        <f t="shared" si="72"/>
        <v>0</v>
      </c>
      <c r="L67" s="77">
        <f>M67+N67+S67</f>
        <v>8</v>
      </c>
      <c r="M67" s="120"/>
      <c r="N67" s="120"/>
      <c r="O67" s="120"/>
      <c r="P67" s="120"/>
      <c r="Q67" s="120"/>
      <c r="R67" s="120"/>
      <c r="S67" s="120">
        <v>8</v>
      </c>
      <c r="T67" s="120"/>
      <c r="U67" s="120"/>
      <c r="V67" s="120"/>
      <c r="W67" s="120"/>
      <c r="X67" s="120"/>
      <c r="Y67" s="120"/>
      <c r="Z67" s="70">
        <f t="shared" si="31"/>
        <v>0</v>
      </c>
      <c r="AA67" s="70">
        <f t="shared" si="42"/>
        <v>0</v>
      </c>
    </row>
    <row r="68" spans="1:27" s="114" customFormat="1" ht="16.5" thickBot="1" x14ac:dyDescent="0.3">
      <c r="A68" s="93" t="s">
        <v>20</v>
      </c>
      <c r="B68" s="160" t="s">
        <v>21</v>
      </c>
      <c r="C68" s="161"/>
      <c r="D68" s="94"/>
      <c r="E68" s="96"/>
      <c r="F68" s="94"/>
      <c r="G68" s="94"/>
      <c r="H68" s="96"/>
      <c r="I68" s="94" t="s">
        <v>52</v>
      </c>
      <c r="J68" s="113"/>
      <c r="K68" s="113"/>
      <c r="L68" s="94">
        <f>M68+N68+R68</f>
        <v>144</v>
      </c>
      <c r="M68" s="94"/>
      <c r="N68" s="94"/>
      <c r="O68" s="94"/>
      <c r="P68" s="94"/>
      <c r="Q68" s="94"/>
      <c r="R68" s="94">
        <v>144</v>
      </c>
      <c r="S68" s="94"/>
      <c r="T68" s="94"/>
      <c r="U68" s="94"/>
      <c r="V68" s="94"/>
      <c r="W68" s="94"/>
      <c r="X68" s="94"/>
      <c r="Y68" s="94">
        <v>144</v>
      </c>
      <c r="Z68" s="70">
        <f t="shared" si="31"/>
        <v>144</v>
      </c>
      <c r="AA68" s="70">
        <f t="shared" si="42"/>
        <v>144</v>
      </c>
    </row>
    <row r="69" spans="1:27" s="114" customFormat="1" ht="32.25" customHeight="1" thickBot="1" x14ac:dyDescent="0.3">
      <c r="A69" s="93" t="s">
        <v>22</v>
      </c>
      <c r="B69" s="160" t="s">
        <v>202</v>
      </c>
      <c r="C69" s="161"/>
      <c r="D69" s="94"/>
      <c r="E69" s="96"/>
      <c r="F69" s="94"/>
      <c r="G69" s="94"/>
      <c r="H69" s="96"/>
      <c r="I69" s="94"/>
      <c r="J69" s="113"/>
      <c r="K69" s="113"/>
      <c r="L69" s="94">
        <v>216</v>
      </c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70"/>
      <c r="AA69" s="70"/>
    </row>
    <row r="70" spans="1:27" s="71" customFormat="1" ht="16.5" thickBot="1" x14ac:dyDescent="0.3">
      <c r="A70" s="115"/>
      <c r="B70" s="162" t="s">
        <v>201</v>
      </c>
      <c r="C70" s="163"/>
      <c r="D70" s="116"/>
      <c r="E70" s="116"/>
      <c r="F70" s="116"/>
      <c r="G70" s="116"/>
      <c r="H70" s="116"/>
      <c r="I70" s="116"/>
      <c r="J70" s="117">
        <f>J9+J23+J30+J33+J68</f>
        <v>1447</v>
      </c>
      <c r="K70" s="117">
        <f>K9+K23+K30+K33+K68</f>
        <v>3708</v>
      </c>
      <c r="L70" s="117">
        <f>L9+L23+L30+L33+L68+L69</f>
        <v>4428</v>
      </c>
      <c r="M70" s="117">
        <f>M9+M23+M30+M33+M68</f>
        <v>192</v>
      </c>
      <c r="N70" s="117">
        <f>N9+N23+N30+N33</f>
        <v>3708</v>
      </c>
      <c r="O70" s="117">
        <f t="shared" ref="O70:X70" si="73">O9+O23+O30+O33+O68</f>
        <v>1904</v>
      </c>
      <c r="P70" s="117">
        <f t="shared" si="73"/>
        <v>1552</v>
      </c>
      <c r="Q70" s="117">
        <f t="shared" si="73"/>
        <v>40</v>
      </c>
      <c r="R70" s="117">
        <f t="shared" si="73"/>
        <v>432</v>
      </c>
      <c r="S70" s="117">
        <f t="shared" si="73"/>
        <v>132</v>
      </c>
      <c r="T70" s="117">
        <f>SUM(T9)</f>
        <v>612</v>
      </c>
      <c r="U70" s="117">
        <f>U9+U23+U30+U33+U68</f>
        <v>792</v>
      </c>
      <c r="V70" s="117">
        <f t="shared" si="73"/>
        <v>576</v>
      </c>
      <c r="W70" s="117">
        <f t="shared" si="73"/>
        <v>648</v>
      </c>
      <c r="X70" s="117">
        <f t="shared" si="73"/>
        <v>432</v>
      </c>
      <c r="Y70" s="117">
        <f>Y9+Y23+Y30+Y33</f>
        <v>398</v>
      </c>
      <c r="Z70" s="70">
        <f t="shared" si="31"/>
        <v>3458</v>
      </c>
      <c r="AA70" s="70">
        <f t="shared" si="42"/>
        <v>-250</v>
      </c>
    </row>
    <row r="71" spans="1:27" ht="21" customHeight="1" thickBot="1" x14ac:dyDescent="0.3">
      <c r="A71" s="62"/>
      <c r="B71" s="164"/>
      <c r="C71" s="165"/>
      <c r="D71" s="66"/>
      <c r="E71" s="66"/>
      <c r="F71" s="66"/>
      <c r="G71" s="66"/>
      <c r="H71" s="66"/>
      <c r="I71" s="66"/>
      <c r="J71" s="118"/>
      <c r="K71" s="118"/>
      <c r="L71" s="66"/>
      <c r="M71" s="66"/>
      <c r="N71" s="119"/>
      <c r="O71" s="206" t="s">
        <v>203</v>
      </c>
      <c r="P71" s="206"/>
      <c r="Q71" s="206"/>
      <c r="R71" s="206"/>
      <c r="S71" s="206"/>
      <c r="T71" s="74">
        <v>36</v>
      </c>
      <c r="U71" s="74">
        <v>36</v>
      </c>
      <c r="V71" s="74">
        <v>36</v>
      </c>
      <c r="W71" s="74">
        <v>36</v>
      </c>
      <c r="X71" s="74">
        <v>36</v>
      </c>
      <c r="Y71" s="74">
        <v>36</v>
      </c>
      <c r="Z71" s="121"/>
      <c r="AA71" s="121"/>
    </row>
    <row r="72" spans="1:27" ht="16.5" thickBot="1" x14ac:dyDescent="0.3">
      <c r="A72" s="202" t="s">
        <v>215</v>
      </c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3" t="s">
        <v>24</v>
      </c>
      <c r="O72" s="204" t="s">
        <v>242</v>
      </c>
      <c r="P72" s="204"/>
      <c r="Q72" s="204"/>
      <c r="R72" s="204"/>
      <c r="S72" s="204"/>
      <c r="T72" s="132">
        <v>11</v>
      </c>
      <c r="U72" s="132">
        <v>12</v>
      </c>
      <c r="V72" s="132">
        <v>10</v>
      </c>
      <c r="W72" s="132">
        <v>11</v>
      </c>
      <c r="X72" s="133">
        <v>11</v>
      </c>
      <c r="Y72" s="132">
        <v>8</v>
      </c>
    </row>
    <row r="73" spans="1:27" ht="16.5" thickBot="1" x14ac:dyDescent="0.3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3"/>
      <c r="O73" s="204" t="s">
        <v>204</v>
      </c>
      <c r="P73" s="204"/>
      <c r="Q73" s="204"/>
      <c r="R73" s="204"/>
      <c r="S73" s="204"/>
      <c r="T73" s="102">
        <f>T48+T66</f>
        <v>0</v>
      </c>
      <c r="U73" s="102">
        <f t="shared" ref="U73:Y73" si="74">U48+U66</f>
        <v>0</v>
      </c>
      <c r="V73" s="102">
        <f t="shared" si="74"/>
        <v>0</v>
      </c>
      <c r="W73" s="102">
        <f t="shared" si="74"/>
        <v>72</v>
      </c>
      <c r="X73" s="102">
        <f t="shared" si="74"/>
        <v>0</v>
      </c>
      <c r="Y73" s="102">
        <f t="shared" si="74"/>
        <v>0</v>
      </c>
    </row>
    <row r="74" spans="1:27" ht="16.5" thickBot="1" x14ac:dyDescent="0.3">
      <c r="A74" s="202"/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3"/>
      <c r="O74" s="202" t="s">
        <v>205</v>
      </c>
      <c r="P74" s="202"/>
      <c r="Q74" s="202"/>
      <c r="R74" s="202"/>
      <c r="S74" s="202"/>
      <c r="T74" s="107">
        <f>T53+T57+T62</f>
        <v>0</v>
      </c>
      <c r="U74" s="107">
        <f t="shared" ref="U74:X74" si="75">U53+U57+U62</f>
        <v>0</v>
      </c>
      <c r="V74" s="107">
        <f t="shared" si="75"/>
        <v>0</v>
      </c>
      <c r="W74" s="107">
        <f t="shared" si="75"/>
        <v>72</v>
      </c>
      <c r="X74" s="107">
        <f t="shared" si="75"/>
        <v>144</v>
      </c>
      <c r="Y74" s="107">
        <f>Y53+Y57+Y62+Y68</f>
        <v>216</v>
      </c>
    </row>
    <row r="75" spans="1:27" ht="16.5" thickBot="1" x14ac:dyDescent="0.3">
      <c r="A75" s="202"/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3"/>
      <c r="O75" s="204" t="s">
        <v>206</v>
      </c>
      <c r="P75" s="204"/>
      <c r="Q75" s="204"/>
      <c r="R75" s="204"/>
      <c r="S75" s="204"/>
      <c r="T75" s="66">
        <f>COUNTIF($I$10:$I$70,1)</f>
        <v>0</v>
      </c>
      <c r="U75" s="66">
        <v>3</v>
      </c>
      <c r="V75" s="66">
        <v>2</v>
      </c>
      <c r="W75" s="66">
        <v>5</v>
      </c>
      <c r="X75" s="66">
        <v>2</v>
      </c>
      <c r="Y75" s="66">
        <v>3</v>
      </c>
    </row>
    <row r="76" spans="1:27" ht="16.5" thickBot="1" x14ac:dyDescent="0.3">
      <c r="A76" s="202"/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3"/>
      <c r="O76" s="204" t="s">
        <v>207</v>
      </c>
      <c r="P76" s="204"/>
      <c r="Q76" s="204"/>
      <c r="R76" s="204"/>
      <c r="S76" s="204"/>
      <c r="T76" s="66">
        <v>0</v>
      </c>
      <c r="U76" s="66">
        <v>9</v>
      </c>
      <c r="V76" s="66">
        <v>6</v>
      </c>
      <c r="W76" s="66">
        <v>6</v>
      </c>
      <c r="X76" s="66">
        <v>5</v>
      </c>
      <c r="Y76" s="66">
        <v>7</v>
      </c>
    </row>
    <row r="77" spans="1:27" ht="16.5" thickBot="1" x14ac:dyDescent="0.3">
      <c r="A77" s="202"/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3"/>
      <c r="O77" s="204" t="s">
        <v>165</v>
      </c>
      <c r="P77" s="204"/>
      <c r="Q77" s="204"/>
      <c r="R77" s="204"/>
      <c r="S77" s="204"/>
      <c r="T77" s="66">
        <v>2</v>
      </c>
      <c r="U77" s="66">
        <v>0</v>
      </c>
      <c r="V77" s="66">
        <v>2</v>
      </c>
      <c r="W77" s="66">
        <v>2</v>
      </c>
      <c r="X77" s="66">
        <v>2</v>
      </c>
      <c r="Y77" s="66">
        <v>0</v>
      </c>
    </row>
    <row r="78" spans="1:27" ht="12" customHeight="1" x14ac:dyDescent="0.25">
      <c r="A78" s="122"/>
      <c r="B78" s="122"/>
      <c r="C78" s="122"/>
      <c r="D78" s="122"/>
      <c r="E78" s="122"/>
      <c r="F78" s="122"/>
      <c r="G78" s="122"/>
      <c r="H78" s="122"/>
      <c r="I78" s="122"/>
      <c r="J78" s="123"/>
      <c r="K78" s="123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</row>
    <row r="79" spans="1:27" x14ac:dyDescent="0.25">
      <c r="C79" s="59" t="s">
        <v>208</v>
      </c>
      <c r="S79" s="59" t="s">
        <v>156</v>
      </c>
    </row>
    <row r="80" spans="1:27" ht="15" customHeight="1" x14ac:dyDescent="0.25"/>
    <row r="81" spans="3:19" x14ac:dyDescent="0.25">
      <c r="C81" s="59" t="s">
        <v>209</v>
      </c>
      <c r="S81" s="59" t="s">
        <v>157</v>
      </c>
    </row>
  </sheetData>
  <mergeCells count="90">
    <mergeCell ref="E5:E7"/>
    <mergeCell ref="F5:F7"/>
    <mergeCell ref="G5:G7"/>
    <mergeCell ref="H5:H7"/>
    <mergeCell ref="M4:M7"/>
    <mergeCell ref="A1:C1"/>
    <mergeCell ref="G1:Y1"/>
    <mergeCell ref="U2:Y2"/>
    <mergeCell ref="A3:A7"/>
    <mergeCell ref="J3:K3"/>
    <mergeCell ref="L3:S3"/>
    <mergeCell ref="T3:Y3"/>
    <mergeCell ref="D3:I3"/>
    <mergeCell ref="J4:J7"/>
    <mergeCell ref="K4:K7"/>
    <mergeCell ref="L4:L7"/>
    <mergeCell ref="I5:I7"/>
    <mergeCell ref="D4:I4"/>
    <mergeCell ref="N4:S4"/>
    <mergeCell ref="D5:D7"/>
    <mergeCell ref="T4:U4"/>
    <mergeCell ref="V4:W4"/>
    <mergeCell ref="X4:Y4"/>
    <mergeCell ref="N5:N7"/>
    <mergeCell ref="O5:S6"/>
    <mergeCell ref="O71:S71"/>
    <mergeCell ref="A72:M77"/>
    <mergeCell ref="N72:N77"/>
    <mergeCell ref="O72:S72"/>
    <mergeCell ref="O73:S73"/>
    <mergeCell ref="O74:S74"/>
    <mergeCell ref="O75:S75"/>
    <mergeCell ref="O76:S76"/>
    <mergeCell ref="O77:S77"/>
    <mergeCell ref="B3:C6"/>
    <mergeCell ref="B9:C9"/>
    <mergeCell ref="B10:B11"/>
    <mergeCell ref="B20:B21"/>
    <mergeCell ref="B14:B15"/>
    <mergeCell ref="B17:B1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7:C67"/>
    <mergeCell ref="B68:C68"/>
    <mergeCell ref="B70:C70"/>
    <mergeCell ref="B71:C71"/>
    <mergeCell ref="B62:C62"/>
    <mergeCell ref="B63:C63"/>
    <mergeCell ref="B64:C64"/>
    <mergeCell ref="B65:C65"/>
    <mergeCell ref="B66:C66"/>
    <mergeCell ref="B69:C69"/>
  </mergeCells>
  <pageMargins left="0.39370078740157483" right="0.39370078740157483" top="0.59055118110236227" bottom="0.59055118110236227" header="0.31496062992125984" footer="0.31496062992125984"/>
  <pageSetup paperSize="9" scale="59" fitToHeight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Титульный</vt:lpstr>
      <vt:lpstr>График</vt:lpstr>
      <vt:lpstr>Лист1</vt:lpstr>
      <vt:lpstr>НК</vt:lpstr>
      <vt:lpstr>НК!Область_печати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2023-09-06T10:32:49Z</dcterms:modified>
</cp:coreProperties>
</file>